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636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6-NNA" sheetId="6" r:id="rId7"/>
    <sheet name="7-RP" sheetId="7" r:id="rId8"/>
    <sheet name="8-FI" sheetId="12" r:id="rId9"/>
    <sheet name="9-DEPOZITI" sheetId="18" r:id="rId10"/>
    <sheet name="10-IG" sheetId="19" r:id="rId11"/>
    <sheet name="11-INV 49" sheetId="21" r:id="rId12"/>
    <sheet name="12-NIO" sheetId="27" r:id="rId13"/>
    <sheet name="13-Номенклатури" sheetId="22" r:id="rId14"/>
    <sheet name="Controls" sheetId="23" r:id="rId15"/>
    <sheet name="Danni" sheetId="10" state="hidden" r:id="rId16"/>
    <sheet name="nomenclature" sheetId="13" state="hidden" r:id="rId17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15" hidden="1">Danni!$A$1:$G$212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issuer_saldo">'5-DI'!$B$69</definedName>
    <definedName name="nsa">'5-DI'!$B$68</definedName>
    <definedName name="_xlnm.Print_Area" localSheetId="10">'10-IG'!$A$1:$G$111</definedName>
    <definedName name="_xlnm.Print_Area" localSheetId="11">'11-INV 49'!$A$1:$E$60</definedName>
    <definedName name="_xlnm.Print_Area" localSheetId="12">'12-NIO'!$A$1:$H$33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'5-DI'!$A$1:$D$32</definedName>
    <definedName name="_xlnm.Print_Area" localSheetId="6">'6-NNA'!$A$1:$Q$18</definedName>
    <definedName name="_xlnm.Print_Area" localSheetId="7">'7-RP'!$A$1:$F$49</definedName>
    <definedName name="_xlnm.Print_Area" localSheetId="8">'8-FI'!$D$1:$X$211</definedName>
    <definedName name="_xlnm.Print_Area" localSheetId="9">'9-DEPOZITI'!$A$1:$F$30</definedName>
    <definedName name="_xlnm.Print_Area" localSheetId="14">Controls!$A$1:$F$33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_xlnm.Print_Titles" localSheetId="6">'6-NNA'!$11:$11</definedName>
    <definedName name="_xlnm.Print_Titles" localSheetId="8">'8-FI'!$8:$10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 fullCalcOnLoad="1"/>
</workbook>
</file>

<file path=xl/calcChain.xml><?xml version="1.0" encoding="utf-8"?>
<calcChain xmlns="http://schemas.openxmlformats.org/spreadsheetml/2006/main">
  <c r="G168" i="10"/>
  <c r="V263" i="12"/>
  <c r="V212"/>
  <c r="U263"/>
  <c r="U21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E50" i="23"/>
  <c r="A4" i="27"/>
  <c r="A4" i="2"/>
  <c r="A4" i="6"/>
  <c r="A4" i="25"/>
  <c r="A4" i="3"/>
  <c r="A4" i="4"/>
  <c r="A5" i="23"/>
  <c r="A4"/>
  <c r="A3" i="1"/>
  <c r="A4"/>
  <c r="A172" i="10"/>
  <c r="B172"/>
  <c r="C172"/>
  <c r="A173"/>
  <c r="B173"/>
  <c r="C173"/>
  <c r="A174"/>
  <c r="B174"/>
  <c r="C174"/>
  <c r="A175"/>
  <c r="B175"/>
  <c r="C175"/>
  <c r="G172"/>
  <c r="G173"/>
  <c r="G174"/>
  <c r="G175"/>
  <c r="G28" i="1"/>
  <c r="G40"/>
  <c r="E44" i="23" s="1"/>
  <c r="G7" i="27"/>
  <c r="G6"/>
  <c r="G5"/>
  <c r="A3"/>
  <c r="G161" i="10"/>
  <c r="G162"/>
  <c r="G163"/>
  <c r="G164"/>
  <c r="G165"/>
  <c r="G166"/>
  <c r="G167"/>
  <c r="G169"/>
  <c r="G170"/>
  <c r="G171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D7" i="25"/>
  <c r="D6"/>
  <c r="D5"/>
  <c r="A3"/>
  <c r="C18" i="7"/>
  <c r="C16" s="1"/>
  <c r="C19"/>
  <c r="G190" i="10"/>
  <c r="C22" i="7"/>
  <c r="G193" i="10"/>
  <c r="C23" i="7"/>
  <c r="G194" i="10" s="1"/>
  <c r="C24" i="7"/>
  <c r="G195" i="10" s="1"/>
  <c r="C35" i="7"/>
  <c r="G201" i="10"/>
  <c r="C36" i="7"/>
  <c r="G202" i="10"/>
  <c r="C37" i="7"/>
  <c r="G203" i="10" s="1"/>
  <c r="C38" i="7"/>
  <c r="G204" i="10" s="1"/>
  <c r="C39" i="7"/>
  <c r="G205" i="10"/>
  <c r="C40" i="7"/>
  <c r="G206" i="10"/>
  <c r="C41" i="7"/>
  <c r="G207" i="10" s="1"/>
  <c r="C42" i="7"/>
  <c r="G208" i="10" s="1"/>
  <c r="C43" i="7"/>
  <c r="G209" i="10"/>
  <c r="C44" i="7"/>
  <c r="G210" i="10"/>
  <c r="C45" i="7"/>
  <c r="G211" i="10" s="1"/>
  <c r="C34" i="7"/>
  <c r="C33" s="1"/>
  <c r="C32"/>
  <c r="G198" i="10"/>
  <c r="C21" i="7"/>
  <c r="C17"/>
  <c r="G188" i="10"/>
  <c r="C14" i="7"/>
  <c r="G185" i="10" s="1"/>
  <c r="C15" i="7"/>
  <c r="G186" i="10" s="1"/>
  <c r="C13" i="7"/>
  <c r="G197" i="10"/>
  <c r="G183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49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1"/>
  <c r="G22"/>
  <c r="G23"/>
  <c r="G24"/>
  <c r="G25"/>
  <c r="G26"/>
  <c r="G27"/>
  <c r="G28"/>
  <c r="G29"/>
  <c r="G31"/>
  <c r="G32"/>
  <c r="G33"/>
  <c r="G34"/>
  <c r="G35"/>
  <c r="G37"/>
  <c r="G3"/>
  <c r="E30" i="18"/>
  <c r="D50" i="23"/>
  <c r="F50" s="1"/>
  <c r="E38"/>
  <c r="E35"/>
  <c r="E29"/>
  <c r="E28"/>
  <c r="E26"/>
  <c r="E20"/>
  <c r="D20"/>
  <c r="F20" s="1"/>
  <c r="E6" i="21"/>
  <c r="E5"/>
  <c r="E4"/>
  <c r="A4"/>
  <c r="A3"/>
  <c r="F6" i="19"/>
  <c r="F5"/>
  <c r="F4"/>
  <c r="A4"/>
  <c r="A3"/>
  <c r="B14" i="12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B27"/>
  <c r="C27"/>
  <c r="B28"/>
  <c r="C28"/>
  <c r="B29"/>
  <c r="C29"/>
  <c r="B30"/>
  <c r="C30"/>
  <c r="B31"/>
  <c r="C31"/>
  <c r="B32"/>
  <c r="C32"/>
  <c r="B33"/>
  <c r="C33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A59"/>
  <c r="B59"/>
  <c r="C59"/>
  <c r="A60"/>
  <c r="B60"/>
  <c r="C60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A82"/>
  <c r="B82"/>
  <c r="C82"/>
  <c r="A83"/>
  <c r="B83"/>
  <c r="C83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A156"/>
  <c r="B156"/>
  <c r="C156"/>
  <c r="A157"/>
  <c r="B157"/>
  <c r="C157"/>
  <c r="A158"/>
  <c r="B158"/>
  <c r="C158"/>
  <c r="A159"/>
  <c r="B159"/>
  <c r="C159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69"/>
  <c r="B169"/>
  <c r="C169"/>
  <c r="A170"/>
  <c r="B170"/>
  <c r="C170"/>
  <c r="A171"/>
  <c r="B171"/>
  <c r="C171"/>
  <c r="A172"/>
  <c r="B172"/>
  <c r="C172"/>
  <c r="A173"/>
  <c r="B173"/>
  <c r="C173"/>
  <c r="A174"/>
  <c r="B174"/>
  <c r="C174"/>
  <c r="A175"/>
  <c r="B175"/>
  <c r="C175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3"/>
  <c r="B213"/>
  <c r="C213"/>
  <c r="A214"/>
  <c r="B214"/>
  <c r="C214"/>
  <c r="A215"/>
  <c r="B215"/>
  <c r="C215"/>
  <c r="A216"/>
  <c r="B216"/>
  <c r="C216"/>
  <c r="A217"/>
  <c r="B217"/>
  <c r="C217"/>
  <c r="A218"/>
  <c r="B218"/>
  <c r="C218"/>
  <c r="A219"/>
  <c r="B219"/>
  <c r="C219"/>
  <c r="A220"/>
  <c r="B220"/>
  <c r="C220"/>
  <c r="A221"/>
  <c r="B221"/>
  <c r="C221"/>
  <c r="A222"/>
  <c r="B222"/>
  <c r="C222"/>
  <c r="A223"/>
  <c r="B223"/>
  <c r="C223"/>
  <c r="A224"/>
  <c r="B224"/>
  <c r="C224"/>
  <c r="A225"/>
  <c r="B225"/>
  <c r="C225"/>
  <c r="A226"/>
  <c r="B226"/>
  <c r="C226"/>
  <c r="A227"/>
  <c r="B227"/>
  <c r="C227"/>
  <c r="A228"/>
  <c r="B228"/>
  <c r="C228"/>
  <c r="A229"/>
  <c r="B229"/>
  <c r="C229"/>
  <c r="A230"/>
  <c r="B230"/>
  <c r="C230"/>
  <c r="A231"/>
  <c r="B231"/>
  <c r="C231"/>
  <c r="A232"/>
  <c r="B232"/>
  <c r="C232"/>
  <c r="A233"/>
  <c r="B233"/>
  <c r="C233"/>
  <c r="A234"/>
  <c r="B234"/>
  <c r="C234"/>
  <c r="A235"/>
  <c r="B235"/>
  <c r="C235"/>
  <c r="A236"/>
  <c r="B236"/>
  <c r="C236"/>
  <c r="A237"/>
  <c r="B237"/>
  <c r="C237"/>
  <c r="A238"/>
  <c r="B238"/>
  <c r="C238"/>
  <c r="A239"/>
  <c r="B239"/>
  <c r="C239"/>
  <c r="A240"/>
  <c r="B240"/>
  <c r="C240"/>
  <c r="A241"/>
  <c r="B241"/>
  <c r="C241"/>
  <c r="A242"/>
  <c r="B242"/>
  <c r="C242"/>
  <c r="A243"/>
  <c r="B243"/>
  <c r="C243"/>
  <c r="A244"/>
  <c r="B244"/>
  <c r="C244"/>
  <c r="A245"/>
  <c r="B245"/>
  <c r="C245"/>
  <c r="A246"/>
  <c r="B246"/>
  <c r="C246"/>
  <c r="A247"/>
  <c r="B247"/>
  <c r="C247"/>
  <c r="A248"/>
  <c r="B248"/>
  <c r="C248"/>
  <c r="A249"/>
  <c r="B249"/>
  <c r="C249"/>
  <c r="A250"/>
  <c r="B250"/>
  <c r="C250"/>
  <c r="A251"/>
  <c r="B251"/>
  <c r="C251"/>
  <c r="A252"/>
  <c r="B252"/>
  <c r="C252"/>
  <c r="A253"/>
  <c r="B253"/>
  <c r="C253"/>
  <c r="A254"/>
  <c r="B254"/>
  <c r="C254"/>
  <c r="A255"/>
  <c r="B255"/>
  <c r="C255"/>
  <c r="A256"/>
  <c r="B256"/>
  <c r="C256"/>
  <c r="A257"/>
  <c r="B257"/>
  <c r="C257"/>
  <c r="A258"/>
  <c r="B258"/>
  <c r="C258"/>
  <c r="A259"/>
  <c r="B259"/>
  <c r="C259"/>
  <c r="A260"/>
  <c r="B260"/>
  <c r="C260"/>
  <c r="A261"/>
  <c r="B261"/>
  <c r="C261"/>
  <c r="A262"/>
  <c r="B262"/>
  <c r="C262"/>
  <c r="B13"/>
  <c r="C13"/>
  <c r="B3" i="18"/>
  <c r="B4"/>
  <c r="E6"/>
  <c r="E5"/>
  <c r="E4"/>
  <c r="E33" i="7"/>
  <c r="E46"/>
  <c r="F33"/>
  <c r="F46" s="1"/>
  <c r="D33"/>
  <c r="D46"/>
  <c r="D16"/>
  <c r="D25"/>
  <c r="E16"/>
  <c r="F16"/>
  <c r="F25" s="1"/>
  <c r="M13" i="6"/>
  <c r="P13"/>
  <c r="M14"/>
  <c r="P14"/>
  <c r="M15"/>
  <c r="P15" s="1"/>
  <c r="M16"/>
  <c r="P16" s="1"/>
  <c r="Q16" s="1"/>
  <c r="G180" i="10" s="1"/>
  <c r="M17" i="6"/>
  <c r="P17"/>
  <c r="F17"/>
  <c r="I17"/>
  <c r="Q17"/>
  <c r="G181" i="10" s="1"/>
  <c r="F13" i="6"/>
  <c r="I13" s="1"/>
  <c r="Q13" s="1"/>
  <c r="G177" i="10" s="1"/>
  <c r="F14" i="6"/>
  <c r="I14"/>
  <c r="Q14"/>
  <c r="G178" i="10" s="1"/>
  <c r="F15" i="6"/>
  <c r="I15" s="1"/>
  <c r="Q15" s="1"/>
  <c r="G179" i="10" s="1"/>
  <c r="F16" i="6"/>
  <c r="I16"/>
  <c r="D30" i="3"/>
  <c r="E30"/>
  <c r="F30"/>
  <c r="G30"/>
  <c r="H30"/>
  <c r="C30"/>
  <c r="I30" s="1"/>
  <c r="G153" i="10" s="1"/>
  <c r="D27" i="3"/>
  <c r="E27"/>
  <c r="F27"/>
  <c r="G27"/>
  <c r="H27"/>
  <c r="C27"/>
  <c r="I27" s="1"/>
  <c r="G150" i="10" s="1"/>
  <c r="H23" i="1"/>
  <c r="G23"/>
  <c r="G53" i="10"/>
  <c r="H22" i="3"/>
  <c r="G22"/>
  <c r="H14"/>
  <c r="G14"/>
  <c r="G18"/>
  <c r="G34" s="1"/>
  <c r="G36" s="1"/>
  <c r="D28" i="23" s="1"/>
  <c r="F28" s="1"/>
  <c r="F14" i="3"/>
  <c r="F18" s="1"/>
  <c r="F34" s="1"/>
  <c r="F36" s="1"/>
  <c r="E14"/>
  <c r="E18" s="1"/>
  <c r="D14"/>
  <c r="D18" s="1"/>
  <c r="C14"/>
  <c r="D23"/>
  <c r="E23"/>
  <c r="F23"/>
  <c r="G23"/>
  <c r="H23"/>
  <c r="C23"/>
  <c r="D19"/>
  <c r="E19"/>
  <c r="I19" s="1"/>
  <c r="G142" i="10" s="1"/>
  <c r="F19" i="3"/>
  <c r="G19"/>
  <c r="H19"/>
  <c r="C19"/>
  <c r="D15"/>
  <c r="E15"/>
  <c r="I15" s="1"/>
  <c r="G138" i="10" s="1"/>
  <c r="F15" i="3"/>
  <c r="G15"/>
  <c r="H15"/>
  <c r="C15"/>
  <c r="I16"/>
  <c r="G139" i="10"/>
  <c r="I17" i="3"/>
  <c r="G140" i="10" s="1"/>
  <c r="I20" i="3"/>
  <c r="G143" i="10" s="1"/>
  <c r="I21" i="3"/>
  <c r="G144" i="10"/>
  <c r="I24" i="3"/>
  <c r="G147" i="10"/>
  <c r="I25" i="3"/>
  <c r="G148" i="10" s="1"/>
  <c r="I26" i="3"/>
  <c r="G149" i="10" s="1"/>
  <c r="I28" i="3"/>
  <c r="G151" i="10"/>
  <c r="I29" i="3"/>
  <c r="G152" i="10"/>
  <c r="I31" i="3"/>
  <c r="G154" i="10" s="1"/>
  <c r="I32" i="3"/>
  <c r="G155" i="10" s="1"/>
  <c r="I33" i="3"/>
  <c r="G156" i="10"/>
  <c r="I35" i="3"/>
  <c r="G158" i="10"/>
  <c r="I13" i="3"/>
  <c r="G136" i="10" s="1"/>
  <c r="D36" i="4"/>
  <c r="F36"/>
  <c r="G36"/>
  <c r="C36"/>
  <c r="H32"/>
  <c r="H33"/>
  <c r="H34"/>
  <c r="H35"/>
  <c r="H31"/>
  <c r="E32"/>
  <c r="G127" i="10"/>
  <c r="E33" i="4"/>
  <c r="E36" s="1"/>
  <c r="G128" i="10"/>
  <c r="E34" i="4"/>
  <c r="G129" i="10" s="1"/>
  <c r="E35" i="4"/>
  <c r="G130" i="10" s="1"/>
  <c r="E31" i="4"/>
  <c r="H22"/>
  <c r="H23"/>
  <c r="H24"/>
  <c r="H25"/>
  <c r="H26"/>
  <c r="H27"/>
  <c r="H28"/>
  <c r="H21"/>
  <c r="E22"/>
  <c r="G117" i="10"/>
  <c r="E23" i="4"/>
  <c r="G118" i="10"/>
  <c r="E24" i="4"/>
  <c r="G119" i="10" s="1"/>
  <c r="E25" i="4"/>
  <c r="G120" i="10"/>
  <c r="E26" i="4"/>
  <c r="G121" i="10"/>
  <c r="E27" i="4"/>
  <c r="G122" i="10"/>
  <c r="E28" i="4"/>
  <c r="G123" i="10" s="1"/>
  <c r="E21" i="4"/>
  <c r="G116" i="10"/>
  <c r="H14" i="4"/>
  <c r="H15"/>
  <c r="H16"/>
  <c r="H17"/>
  <c r="H18"/>
  <c r="H13"/>
  <c r="E14"/>
  <c r="G109" i="10"/>
  <c r="E15" i="4"/>
  <c r="G110" i="10"/>
  <c r="E16" i="4"/>
  <c r="G111" i="10"/>
  <c r="E17" i="4"/>
  <c r="G112" i="10" s="1"/>
  <c r="E18" i="4"/>
  <c r="G113" i="10"/>
  <c r="E13" i="4"/>
  <c r="G108" i="10"/>
  <c r="D20" i="7"/>
  <c r="E20"/>
  <c r="E25" s="1"/>
  <c r="F20"/>
  <c r="O12" i="6"/>
  <c r="O18"/>
  <c r="N12"/>
  <c r="N18"/>
  <c r="K12"/>
  <c r="L12"/>
  <c r="L18" s="1"/>
  <c r="J12"/>
  <c r="J18"/>
  <c r="M18" s="1"/>
  <c r="P18" s="1"/>
  <c r="H12"/>
  <c r="H18"/>
  <c r="G12"/>
  <c r="G18" s="1"/>
  <c r="D12"/>
  <c r="D18" s="1"/>
  <c r="E12"/>
  <c r="E18"/>
  <c r="C12"/>
  <c r="F12" s="1"/>
  <c r="I12" s="1"/>
  <c r="G29" i="4"/>
  <c r="F29"/>
  <c r="D29"/>
  <c r="C29"/>
  <c r="G19"/>
  <c r="F19"/>
  <c r="F37"/>
  <c r="D19"/>
  <c r="D37" s="1"/>
  <c r="C19"/>
  <c r="H18" i="2"/>
  <c r="H26" s="1"/>
  <c r="G18"/>
  <c r="G99" i="10"/>
  <c r="D25" i="2"/>
  <c r="C25"/>
  <c r="C26" s="1"/>
  <c r="D18"/>
  <c r="D26" s="1"/>
  <c r="C18"/>
  <c r="G78" i="10" s="1"/>
  <c r="H28" i="1"/>
  <c r="H40"/>
  <c r="H18"/>
  <c r="G18"/>
  <c r="G48" i="10" s="1"/>
  <c r="H16" i="1"/>
  <c r="H24" s="1"/>
  <c r="H47" s="1"/>
  <c r="E12" i="23" s="1"/>
  <c r="G16" i="1"/>
  <c r="G46" i="10"/>
  <c r="D43" i="1"/>
  <c r="C43"/>
  <c r="E41" i="23"/>
  <c r="D27" i="1"/>
  <c r="D37" s="1"/>
  <c r="D45" s="1"/>
  <c r="C27"/>
  <c r="C37"/>
  <c r="D25"/>
  <c r="C25"/>
  <c r="G18" i="10"/>
  <c r="D12" i="1"/>
  <c r="D16" s="1"/>
  <c r="D18" s="1"/>
  <c r="C12"/>
  <c r="C16"/>
  <c r="G9" i="10" s="1"/>
  <c r="A158"/>
  <c r="B158"/>
  <c r="C158"/>
  <c r="A159"/>
  <c r="B159"/>
  <c r="C159"/>
  <c r="A176"/>
  <c r="B176"/>
  <c r="C176"/>
  <c r="A177"/>
  <c r="B177"/>
  <c r="C177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C12" i="12"/>
  <c r="B12"/>
  <c r="W4"/>
  <c r="E5" i="7"/>
  <c r="P5" i="6"/>
  <c r="H5" i="3"/>
  <c r="G5" i="4"/>
  <c r="G4" i="2"/>
  <c r="G4" i="1"/>
  <c r="W6" i="12"/>
  <c r="W5"/>
  <c r="D4"/>
  <c r="D3"/>
  <c r="E7" i="7"/>
  <c r="E6"/>
  <c r="P7" i="6"/>
  <c r="P6"/>
  <c r="H7" i="3"/>
  <c r="H6"/>
  <c r="G7" i="4"/>
  <c r="G6"/>
  <c r="G6" i="2"/>
  <c r="G5"/>
  <c r="A4" i="7"/>
  <c r="A3"/>
  <c r="A3" i="6"/>
  <c r="A3" i="3"/>
  <c r="A3" i="4"/>
  <c r="A3" i="2"/>
  <c r="G6" i="1"/>
  <c r="G5"/>
  <c r="K18" i="6"/>
  <c r="I23" i="3"/>
  <c r="G146" i="10" s="1"/>
  <c r="E19" i="4"/>
  <c r="G26" i="2"/>
  <c r="G102" i="10" s="1"/>
  <c r="G126"/>
  <c r="G184"/>
  <c r="D38" i="23"/>
  <c r="F38" s="1"/>
  <c r="M12" i="6"/>
  <c r="P12" s="1"/>
  <c r="H19" i="4"/>
  <c r="G5" i="10"/>
  <c r="G37" i="4"/>
  <c r="H29"/>
  <c r="H36"/>
  <c r="H37" s="1"/>
  <c r="H39" s="1"/>
  <c r="G192" i="10"/>
  <c r="V264" i="12"/>
  <c r="U264"/>
  <c r="D47" i="23" s="1"/>
  <c r="G36" i="10"/>
  <c r="C18" i="1"/>
  <c r="G11" i="10"/>
  <c r="G57"/>
  <c r="I22" i="3"/>
  <c r="G145" i="10" s="1"/>
  <c r="E27" i="23"/>
  <c r="G24" i="1"/>
  <c r="G47" s="1"/>
  <c r="C45"/>
  <c r="G30" i="10"/>
  <c r="G20"/>
  <c r="E19" i="23"/>
  <c r="G38" i="10"/>
  <c r="C47" i="1"/>
  <c r="F28" i="19" s="1"/>
  <c r="F30"/>
  <c r="F91"/>
  <c r="F22" i="18"/>
  <c r="F34" i="19"/>
  <c r="F98"/>
  <c r="F44"/>
  <c r="F22"/>
  <c r="F54"/>
  <c r="F107"/>
  <c r="F26" i="18"/>
  <c r="F67" i="19"/>
  <c r="F55"/>
  <c r="F42"/>
  <c r="F47"/>
  <c r="E30" i="23"/>
  <c r="C37" i="4"/>
  <c r="E29"/>
  <c r="G124" i="10" s="1"/>
  <c r="G114"/>
  <c r="D34" i="3" l="1"/>
  <c r="D36" s="1"/>
  <c r="D27" i="23" s="1"/>
  <c r="F27" s="1"/>
  <c r="I14" i="3"/>
  <c r="G137" i="10" s="1"/>
  <c r="H18" i="3"/>
  <c r="H34" s="1"/>
  <c r="H36" s="1"/>
  <c r="D29" i="23" s="1"/>
  <c r="F29" s="1"/>
  <c r="D27" i="2"/>
  <c r="D29" s="1"/>
  <c r="D30" s="1"/>
  <c r="G131" i="10"/>
  <c r="E37" i="4"/>
  <c r="C46" i="7"/>
  <c r="G199" i="10"/>
  <c r="G187"/>
  <c r="H27" i="2"/>
  <c r="H29" s="1"/>
  <c r="H30" s="1"/>
  <c r="Q12" i="6"/>
  <c r="G176" i="10" s="1"/>
  <c r="G70"/>
  <c r="D12" i="23"/>
  <c r="G27" i="2"/>
  <c r="G86" i="10"/>
  <c r="D47" i="1"/>
  <c r="E11" i="23" s="1"/>
  <c r="E13" s="1"/>
  <c r="G39" i="10"/>
  <c r="F33" i="19"/>
  <c r="F88"/>
  <c r="C18" i="6"/>
  <c r="F18" s="1"/>
  <c r="I18" s="1"/>
  <c r="Q18" s="1"/>
  <c r="G200" i="10"/>
  <c r="G189"/>
  <c r="F78" i="19"/>
  <c r="F27" i="18"/>
  <c r="E34" i="3"/>
  <c r="E36" s="1"/>
  <c r="G85" i="10"/>
  <c r="C27" i="2"/>
  <c r="F64" i="19"/>
  <c r="F16"/>
  <c r="F81"/>
  <c r="F21"/>
  <c r="F63"/>
  <c r="F32"/>
  <c r="F51"/>
  <c r="F52"/>
  <c r="F108"/>
  <c r="F106"/>
  <c r="F93"/>
  <c r="F29"/>
  <c r="F24"/>
  <c r="F17"/>
  <c r="F72"/>
  <c r="F111"/>
  <c r="G54" i="10"/>
  <c r="C18" i="3"/>
  <c r="F94" i="19"/>
  <c r="F41"/>
  <c r="F19" i="18"/>
  <c r="F21"/>
  <c r="F37" i="19"/>
  <c r="F29" i="18"/>
  <c r="F57" i="19"/>
  <c r="F66"/>
  <c r="F103"/>
  <c r="F28" i="18"/>
  <c r="F13"/>
  <c r="F31" i="19"/>
  <c r="F82"/>
  <c r="F49"/>
  <c r="F13"/>
  <c r="F53"/>
  <c r="F40"/>
  <c r="F76"/>
  <c r="F84"/>
  <c r="F104"/>
  <c r="F80"/>
  <c r="F36"/>
  <c r="F62"/>
  <c r="F68"/>
  <c r="F38"/>
  <c r="F24" i="18"/>
  <c r="F15"/>
  <c r="F12" i="19"/>
  <c r="F74"/>
  <c r="F61"/>
  <c r="F46"/>
  <c r="F65"/>
  <c r="F100"/>
  <c r="F35"/>
  <c r="F97"/>
  <c r="F10" i="18"/>
  <c r="F59" i="19"/>
  <c r="F18" i="18"/>
  <c r="F95" i="19"/>
  <c r="E47" i="23"/>
  <c r="F47" s="1"/>
  <c r="F102" i="19"/>
  <c r="F99"/>
  <c r="F79"/>
  <c r="F89"/>
  <c r="F25" i="18"/>
  <c r="F96" i="19"/>
  <c r="F26"/>
  <c r="F16" i="18"/>
  <c r="F90" i="19"/>
  <c r="F23" i="18"/>
  <c r="F70" i="19"/>
  <c r="F50"/>
  <c r="F19"/>
  <c r="F60"/>
  <c r="F85"/>
  <c r="F39"/>
  <c r="F101"/>
  <c r="F75"/>
  <c r="G69" i="10"/>
  <c r="C20" i="7"/>
  <c r="G191" i="10" s="1"/>
  <c r="F45" i="19"/>
  <c r="F17" i="18"/>
  <c r="F20"/>
  <c r="F23" i="19"/>
  <c r="F71"/>
  <c r="F83"/>
  <c r="F92"/>
  <c r="F86"/>
  <c r="F69"/>
  <c r="F73"/>
  <c r="F77"/>
  <c r="F48"/>
  <c r="F18"/>
  <c r="F14"/>
  <c r="F87"/>
  <c r="F105"/>
  <c r="F56"/>
  <c r="F43"/>
  <c r="D11" i="23"/>
  <c r="D13" s="1"/>
  <c r="F109" i="19"/>
  <c r="F11" i="18"/>
  <c r="F12"/>
  <c r="F25" i="19"/>
  <c r="F110"/>
  <c r="F58"/>
  <c r="F15"/>
  <c r="F27"/>
  <c r="F14" i="18"/>
  <c r="F20" i="19"/>
  <c r="G29" i="2" l="1"/>
  <c r="G103" i="10"/>
  <c r="E39" i="4"/>
  <c r="G132" i="10"/>
  <c r="G212"/>
  <c r="D44" i="23"/>
  <c r="F44" s="1"/>
  <c r="C29" i="2"/>
  <c r="G87" i="10"/>
  <c r="D35" i="23"/>
  <c r="F35" s="1"/>
  <c r="G182" i="10"/>
  <c r="I18" i="3"/>
  <c r="G141" i="10" s="1"/>
  <c r="C34" i="3"/>
  <c r="C25" i="7"/>
  <c r="G105" i="10" l="1"/>
  <c r="G30" i="2"/>
  <c r="G106" i="10" s="1"/>
  <c r="D19" i="23"/>
  <c r="F19" s="1"/>
  <c r="G134" i="10"/>
  <c r="C36" i="3"/>
  <c r="I34"/>
  <c r="G157" i="10" s="1"/>
  <c r="G196"/>
  <c r="D41" i="23"/>
  <c r="F41" s="1"/>
  <c r="G89" i="10"/>
  <c r="C30" i="2"/>
  <c r="G90" i="10" s="1"/>
  <c r="D26" i="23" l="1"/>
  <c r="F26" s="1"/>
  <c r="I36" i="3"/>
  <c r="D30" i="23" l="1"/>
  <c r="F30" s="1"/>
  <c r="G159" i="10"/>
</calcChain>
</file>

<file path=xl/sharedStrings.xml><?xml version="1.0" encoding="utf-8"?>
<sst xmlns="http://schemas.openxmlformats.org/spreadsheetml/2006/main" count="3151" uniqueCount="1498">
  <si>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</si>
  <si>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</si>
  <si>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</si>
  <si>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</si>
  <si>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</si>
  <si>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</si>
  <si>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</si>
  <si>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</si>
  <si>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</si>
  <si>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</si>
  <si>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</si>
  <si>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</si>
  <si>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</si>
  <si>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</si>
  <si>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</si>
  <si>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</si>
  <si>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</si>
  <si>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</si>
  <si>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</si>
  <si>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</si>
  <si>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</si>
  <si>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</si>
  <si>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</si>
  <si>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</si>
  <si>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</si>
  <si>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</si>
  <si>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</si>
  <si>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</si>
  <si>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</si>
  <si>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</si>
  <si>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</si>
  <si>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</si>
  <si>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</si>
  <si>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</si>
  <si>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</si>
  <si>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</si>
  <si>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</si>
  <si>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</si>
  <si>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</si>
  <si>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</si>
  <si>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</si>
  <si>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</si>
  <si>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</si>
  <si>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</si>
  <si>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</si>
  <si>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</si>
  <si>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</si>
  <si>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</si>
  <si>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</si>
  <si>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</si>
  <si>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</si>
  <si>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</si>
  <si>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</si>
  <si>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</si>
  <si>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</si>
  <si>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</si>
  <si>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</si>
  <si>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</si>
  <si>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</si>
  <si>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</si>
  <si>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</si>
  <si>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</si>
  <si>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</si>
  <si>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</si>
  <si>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</si>
  <si>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 </t>
  </si>
  <si>
    <t>А. ВЗЕМАНИЯ</t>
  </si>
  <si>
    <t>Показатели</t>
  </si>
  <si>
    <t>Сума на вземанията</t>
  </si>
  <si>
    <t>Степен на ликвидност</t>
  </si>
  <si>
    <t>до една година</t>
  </si>
  <si>
    <t xml:space="preserve">Общо вземания: </t>
  </si>
  <si>
    <t>Сума на задължението</t>
  </si>
  <si>
    <t>Степен на изискуемост</t>
  </si>
  <si>
    <t xml:space="preserve"> до една година </t>
  </si>
  <si>
    <t xml:space="preserve">Общо задължения: </t>
  </si>
  <si>
    <t>Отчетна стойност на нетекущите активи</t>
  </si>
  <si>
    <t xml:space="preserve">Преоценка 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</si>
  <si>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</si>
  <si>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</si>
  <si>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</si>
  <si>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в края на периода (1+2-3)</t>
  </si>
  <si>
    <t>отписана през периода</t>
  </si>
  <si>
    <t>в края на периода (8+9-10)</t>
  </si>
  <si>
    <t>Амортизация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</si>
  <si>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</si>
  <si>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</si>
  <si>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</si>
  <si>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</si>
  <si>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Б. ЗАДЪЛЖЕНИЯ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</si>
  <si>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</si>
  <si>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</si>
  <si>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</si>
  <si>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</si>
  <si>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</si>
  <si>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</si>
  <si>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</si>
  <si>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</si>
  <si>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</si>
  <si>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</si>
  <si>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</si>
  <si>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</si>
  <si>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</si>
  <si>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</si>
  <si>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</si>
  <si>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Валутен курс</t>
  </si>
  <si>
    <t>Начин на оценка в края на отчетния период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</si>
  <si>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</si>
  <si>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</si>
  <si>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</si>
  <si>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</si>
  <si>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</si>
  <si>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</si>
  <si>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</si>
  <si>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</si>
  <si>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</si>
  <si>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</si>
  <si>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</si>
  <si>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</si>
  <si>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</si>
  <si>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</si>
  <si>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ISIN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</si>
  <si>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</si>
  <si>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</si>
  <si>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</si>
  <si>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</si>
  <si>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</si>
  <si>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</si>
  <si>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</si>
  <si>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</si>
  <si>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</si>
  <si>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</si>
  <si>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</si>
  <si>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</si>
  <si>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</si>
  <si>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</si>
  <si>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</si>
  <si>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</si>
  <si>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</si>
  <si>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</si>
  <si>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</si>
  <si>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</si>
  <si>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</si>
  <si>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</si>
  <si>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</si>
  <si>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</si>
  <si>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</si>
  <si>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</si>
  <si>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</si>
  <si>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</si>
  <si>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</si>
  <si>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</si>
  <si>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</si>
  <si>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</si>
  <si>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</si>
  <si>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</si>
  <si>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</si>
  <si>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</si>
  <si>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</si>
  <si>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</si>
  <si>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</si>
  <si>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</si>
  <si>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</si>
  <si>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</si>
  <si>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</si>
  <si>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</si>
  <si>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</si>
  <si>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</si>
  <si>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</si>
  <si>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</si>
  <si>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</si>
  <si>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</si>
  <si>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</si>
  <si>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</si>
  <si>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</si>
  <si>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</si>
  <si>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</si>
  <si>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</si>
  <si>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</si>
  <si>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</si>
  <si>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</si>
  <si>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</si>
  <si>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</si>
  <si>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</si>
  <si>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</si>
  <si>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</si>
  <si>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</si>
  <si>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</si>
  <si>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</si>
  <si>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</si>
  <si>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</si>
  <si>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</si>
  <si>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</si>
  <si>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</si>
  <si>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</si>
  <si>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</si>
  <si>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</si>
  <si>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</si>
  <si>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</si>
  <si>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</si>
  <si>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</si>
  <si>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</si>
  <si>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</si>
  <si>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</si>
  <si>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</si>
  <si>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</si>
  <si>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</si>
  <si>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</si>
  <si>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</si>
  <si>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</si>
  <si>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</si>
  <si>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</si>
  <si>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</si>
  <si>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</si>
  <si>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</si>
  <si>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</si>
  <si>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</si>
  <si>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</si>
  <si>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</si>
  <si>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</si>
  <si>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</si>
  <si>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</si>
  <si>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</si>
  <si>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</si>
  <si>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</si>
  <si>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</si>
  <si>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</si>
  <si>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</si>
  <si>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</si>
  <si>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</si>
  <si>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</si>
  <si>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</si>
  <si>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</si>
  <si>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</si>
  <si>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</si>
  <si>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</si>
  <si>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</si>
  <si>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</si>
  <si>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</si>
  <si>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</si>
  <si>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</si>
  <si>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</si>
  <si>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</si>
  <si>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</si>
  <si>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</si>
  <si>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</si>
  <si>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</si>
  <si>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</si>
  <si>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</si>
  <si>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</si>
  <si>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</si>
  <si>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</si>
  <si>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</si>
  <si>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</si>
  <si>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до 
1 месец</t>
  </si>
  <si>
    <t xml:space="preserve">до 
3 месеца </t>
  </si>
  <si>
    <t>СПРАВКА ЗА ФИНАНСОВИТЕ ИНСТРУМЕНТИ</t>
  </si>
  <si>
    <t>Номер по ред</t>
  </si>
  <si>
    <t>Информация за емисията</t>
  </si>
  <si>
    <t>Емитент</t>
  </si>
  <si>
    <t>Държава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</si>
  <si>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</si>
  <si>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</si>
  <si>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</si>
  <si>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</si>
  <si>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</si>
  <si>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</si>
  <si>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</si>
  <si>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</si>
  <si>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</si>
  <si>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</si>
  <si>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</si>
  <si>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</si>
  <si>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</si>
  <si>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</si>
  <si>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</si>
  <si>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</si>
  <si>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</si>
  <si>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</si>
  <si>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</si>
  <si>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</si>
  <si>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</si>
  <si>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</si>
  <si>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</si>
  <si>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</si>
  <si>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</si>
  <si>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</si>
  <si>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</si>
  <si>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</si>
  <si>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</si>
  <si>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</si>
  <si>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</si>
  <si>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</si>
  <si>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</si>
  <si>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</si>
  <si>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</si>
  <si>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</si>
  <si>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</si>
  <si>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</si>
  <si>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</si>
  <si>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</si>
  <si>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</si>
  <si>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</si>
  <si>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</si>
  <si>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</si>
  <si>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</si>
  <si>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</si>
  <si>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</si>
  <si>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</si>
  <si>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</si>
  <si>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</si>
  <si>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</si>
  <si>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</si>
  <si>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</si>
  <si>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</si>
  <si>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</si>
  <si>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</si>
  <si>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</si>
  <si>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</si>
  <si>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</si>
  <si>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</si>
  <si>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</si>
  <si>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</si>
  <si>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</si>
  <si>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</si>
  <si>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</si>
  <si>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</si>
  <si>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</si>
  <si>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</si>
  <si>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</si>
  <si>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</si>
  <si>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</si>
  <si>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</si>
  <si>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</si>
  <si>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</si>
  <si>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</si>
  <si>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</si>
  <si>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</si>
  <si>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</si>
  <si>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</si>
  <si>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</si>
  <si>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</si>
  <si>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</si>
  <si>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</si>
  <si>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</si>
  <si>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</si>
  <si>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</si>
  <si>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</si>
  <si>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</si>
  <si>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</si>
  <si>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</si>
  <si>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</si>
  <si>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</si>
  <si>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</si>
  <si>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</si>
  <si>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</si>
  <si>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</si>
  <si>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</si>
  <si>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</si>
  <si>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</si>
  <si>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</si>
  <si>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</si>
  <si>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</si>
  <si>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</si>
  <si>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</si>
  <si>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</si>
  <si>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</si>
  <si>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</si>
  <si>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</si>
  <si>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</si>
  <si>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</si>
  <si>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</si>
  <si>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</si>
  <si>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</si>
  <si>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</si>
  <si>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</si>
  <si>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</si>
  <si>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</si>
  <si>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</si>
  <si>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</si>
  <si>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</si>
  <si>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</si>
  <si>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</si>
  <si>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</si>
  <si>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</si>
  <si>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</si>
  <si>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</si>
  <si>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</si>
  <si>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</si>
  <si>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</si>
  <si>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</si>
  <si>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</si>
  <si>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</si>
  <si>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</si>
  <si>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</si>
  <si>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</si>
  <si>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</si>
  <si>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</si>
  <si>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</si>
  <si>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</si>
  <si>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</si>
  <si>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</si>
  <si>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</si>
  <si>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</si>
  <si>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</si>
  <si>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</si>
  <si>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</si>
  <si>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</si>
  <si>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</si>
  <si>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</si>
  <si>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</si>
  <si>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</si>
  <si>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</si>
  <si>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</si>
  <si>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</si>
  <si>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</si>
  <si>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</si>
  <si>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</si>
  <si>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</si>
  <si>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</si>
  <si>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</si>
  <si>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</si>
  <si>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</si>
  <si>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</si>
  <si>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</si>
  <si>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</si>
  <si>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</si>
  <si>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</si>
  <si>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</si>
  <si>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</si>
  <si>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</si>
  <si>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</si>
  <si>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</si>
  <si>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</si>
  <si>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</si>
  <si>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</si>
  <si>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</si>
  <si>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</si>
  <si>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</si>
  <si>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</si>
  <si>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</si>
  <si>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</si>
  <si>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</si>
  <si>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</si>
  <si>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</si>
  <si>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</si>
  <si>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</si>
  <si>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</si>
  <si>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</si>
  <si>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</si>
  <si>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</si>
  <si>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</si>
  <si>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</si>
  <si>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</si>
  <si>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</si>
  <si>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</si>
  <si>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</si>
  <si>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</si>
  <si>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</si>
  <si>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</si>
  <si>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</si>
  <si>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</si>
  <si>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</si>
  <si>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</si>
  <si>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</si>
  <si>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</si>
  <si>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</si>
  <si>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</si>
  <si>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</si>
  <si>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</si>
  <si>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</si>
  <si>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</si>
  <si>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</si>
  <si>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</si>
  <si>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</si>
  <si>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</si>
  <si>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</si>
  <si>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</si>
  <si>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</si>
  <si>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</si>
  <si>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</si>
  <si>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</si>
  <si>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</si>
  <si>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</si>
  <si>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</si>
  <si>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</si>
  <si>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</si>
  <si>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</si>
  <si>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</si>
  <si>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</si>
  <si>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</si>
  <si>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</si>
  <si>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</si>
  <si>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</si>
  <si>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</si>
  <si>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</si>
  <si>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</si>
  <si>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</si>
  <si>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</si>
  <si>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</si>
  <si>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</si>
  <si>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</si>
  <si>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</si>
  <si>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</si>
  <si>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</si>
  <si>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</si>
  <si>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</si>
  <si>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</si>
  <si>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</si>
  <si>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</si>
  <si>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</si>
  <si>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</si>
  <si>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</si>
  <si>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</si>
  <si>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</si>
  <si>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</si>
  <si>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</si>
  <si>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</si>
  <si>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</si>
  <si>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</si>
  <si>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</si>
  <si>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</si>
  <si>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</si>
  <si>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</si>
  <si>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</si>
  <si>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</si>
  <si>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</si>
  <si>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</si>
  <si>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</si>
  <si>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</si>
  <si>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</si>
  <si>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</si>
  <si>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</si>
  <si>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</si>
  <si>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</si>
  <si>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</si>
  <si>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</si>
  <si>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</si>
  <si>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</si>
  <si>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</si>
  <si>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</si>
  <si>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</si>
  <si>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</si>
  <si>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</si>
  <si>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</si>
  <si>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</si>
  <si>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</si>
  <si>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</si>
  <si>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</si>
  <si>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</si>
  <si>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</si>
  <si>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</si>
  <si>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</si>
  <si>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</si>
  <si>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</si>
  <si>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</si>
  <si>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</si>
  <si>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</si>
  <si>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</si>
  <si>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</si>
  <si>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</si>
  <si>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</si>
  <si>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</si>
  <si>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</si>
  <si>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</si>
  <si>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</si>
  <si>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</si>
  <si>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</si>
  <si>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</si>
  <si>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</si>
  <si>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</si>
  <si>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</si>
  <si>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</si>
  <si>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</si>
  <si>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</si>
  <si>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</si>
  <si>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</si>
  <si>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</si>
  <si>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</si>
  <si>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</si>
  <si>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</si>
  <si>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</si>
  <si>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</si>
  <si>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</si>
  <si>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</si>
  <si>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</si>
  <si>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</si>
  <si>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</si>
  <si>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</si>
  <si>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</si>
  <si>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</si>
  <si>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</si>
  <si>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</si>
  <si>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</si>
  <si>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</si>
  <si>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</si>
  <si>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</si>
  <si>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</si>
  <si>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</si>
  <si>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</si>
  <si>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</si>
  <si>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</si>
  <si>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</si>
  <si>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</si>
  <si>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</si>
  <si>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</si>
  <si>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</si>
  <si>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</si>
  <si>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</si>
  <si>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</si>
  <si>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</si>
  <si>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</si>
  <si>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</si>
  <si>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</si>
  <si>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</si>
  <si>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</si>
  <si>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</si>
  <si>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</si>
  <si>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</si>
  <si>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</si>
  <si>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</si>
  <si>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</si>
  <si>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</si>
  <si>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</si>
  <si>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</si>
  <si>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</si>
  <si>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</si>
  <si>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</si>
  <si>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</si>
  <si>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</si>
  <si>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</si>
  <si>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</si>
  <si>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</si>
  <si>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</si>
  <si>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</si>
  <si>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</si>
  <si>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</si>
  <si>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</si>
  <si>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</si>
  <si>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</si>
  <si>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</si>
  <si>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</si>
  <si>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</si>
  <si>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</si>
  <si>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</si>
  <si>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</si>
  <si>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</si>
  <si>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</si>
  <si>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</si>
  <si>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</si>
  <si>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</si>
  <si>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</si>
  <si>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</si>
  <si>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</si>
  <si>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</si>
  <si>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</si>
  <si>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</si>
  <si>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</si>
  <si>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</si>
  <si>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</si>
  <si>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</si>
  <si>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</si>
  <si>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</si>
  <si>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</si>
  <si>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</si>
  <si>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</si>
  <si>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</si>
  <si>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</si>
  <si>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</si>
  <si>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</si>
  <si>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</si>
  <si>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</si>
  <si>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</si>
  <si>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</si>
  <si>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</si>
  <si>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</si>
  <si>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</si>
  <si>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</si>
  <si>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</si>
  <si>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</si>
  <si>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</si>
  <si>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</si>
  <si>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</si>
  <si>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</si>
  <si>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</si>
  <si>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</si>
  <si>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</si>
  <si>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</si>
  <si>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</si>
  <si>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</si>
  <si>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</si>
  <si>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</si>
  <si>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</si>
  <si>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</si>
  <si>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</si>
  <si>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</si>
  <si>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</si>
  <si>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</si>
  <si>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</si>
  <si>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</si>
  <si>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</si>
  <si>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</si>
  <si>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</si>
  <si>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</si>
  <si>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</si>
  <si>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</si>
  <si>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</si>
  <si>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</si>
  <si>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</si>
  <si>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</si>
  <si>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</si>
  <si>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</si>
  <si>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</si>
  <si>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</si>
  <si>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</si>
  <si>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</si>
  <si>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</si>
  <si>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</si>
  <si>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</si>
  <si>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</si>
  <si>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</si>
  <si>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</si>
  <si>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</si>
  <si>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</si>
  <si>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</si>
  <si>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</si>
  <si>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</si>
  <si>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</si>
  <si>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</si>
  <si>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</si>
  <si>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</si>
  <si>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</si>
  <si>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</si>
  <si>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</si>
  <si>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</si>
  <si>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</si>
  <si>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</si>
  <si>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</si>
  <si>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</si>
  <si>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</si>
  <si>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</si>
  <si>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</si>
  <si>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</si>
  <si>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</si>
  <si>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</si>
  <si>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</si>
  <si>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</si>
  <si>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</si>
  <si>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</si>
  <si>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</si>
  <si>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</si>
  <si>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</si>
  <si>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</si>
  <si>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</si>
  <si>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</si>
  <si>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</si>
  <si>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</si>
  <si>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</si>
  <si>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</si>
  <si>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</si>
  <si>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</si>
  <si>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Балансова категория на финансовия актив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</si>
  <si>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</si>
  <si>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</si>
  <si>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</si>
  <si>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</si>
  <si>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</si>
  <si>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</si>
  <si>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</si>
  <si>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</si>
  <si>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</si>
  <si>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</si>
  <si>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Стойност на финансовите инструменти</t>
  </si>
  <si>
    <t>Процент на участието в капитала на емитента 
(%)</t>
  </si>
  <si>
    <t>Балансова стойност в края на отчетния период в процент към стойността на активите по баланса на КИС
(%)</t>
  </si>
  <si>
    <t>Налични</t>
  </si>
  <si>
    <t>Безналични</t>
  </si>
  <si>
    <t>Валута 
(код)</t>
  </si>
  <si>
    <t>Чиста цена
(лева)</t>
  </si>
  <si>
    <t>Натрупана лихва
(лева)</t>
  </si>
  <si>
    <t>Балансова стойност в началото на отчетния период
(лева)</t>
  </si>
  <si>
    <t>Балансова стойност в края на отчетния период
(лева)</t>
  </si>
  <si>
    <t>bsType</t>
  </si>
  <si>
    <t>Нетекущи финансови активи</t>
  </si>
  <si>
    <t>Текущи финансови активи</t>
  </si>
  <si>
    <t>Име</t>
  </si>
  <si>
    <t>РГ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</si>
  <si>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</si>
  <si>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</si>
  <si>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</si>
  <si>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</si>
  <si>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</si>
  <si>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</si>
  <si>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</si>
  <si>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</si>
  <si>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</si>
  <si>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</si>
  <si>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</si>
  <si>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</si>
  <si>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</si>
  <si>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</si>
  <si>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</si>
  <si>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</si>
  <si>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</si>
  <si>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</si>
  <si>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</si>
  <si>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</si>
  <si>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</si>
  <si>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</si>
  <si>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</si>
  <si>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</si>
  <si>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</si>
  <si>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</si>
  <si>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</si>
  <si>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</si>
  <si>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</si>
  <si>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</si>
  <si>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</si>
  <si>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</si>
  <si>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</si>
  <si>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</si>
  <si>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</si>
  <si>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</si>
  <si>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</si>
  <si>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</si>
  <si>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</si>
  <si>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</si>
  <si>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</si>
  <si>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</si>
  <si>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</si>
  <si>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</si>
  <si>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</si>
  <si>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</si>
  <si>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</si>
  <si>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</si>
  <si>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</si>
  <si>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</si>
  <si>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</si>
  <si>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</si>
  <si>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</si>
  <si>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</si>
  <si>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</si>
  <si>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</si>
  <si>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</si>
  <si>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</si>
  <si>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</si>
  <si>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</si>
  <si>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</si>
  <si>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</si>
  <si>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</si>
  <si>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</si>
  <si>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</si>
  <si>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</si>
  <si>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</si>
  <si>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</si>
  <si>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</si>
  <si>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</si>
  <si>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</si>
  <si>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</si>
  <si>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</si>
  <si>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</si>
  <si>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</si>
  <si>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</si>
  <si>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</si>
  <si>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</si>
  <si>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</si>
  <si>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</si>
  <si>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</si>
  <si>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</si>
  <si>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</si>
  <si>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</si>
  <si>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</si>
  <si>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</si>
  <si>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</si>
  <si>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</si>
  <si>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</si>
  <si>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</si>
  <si>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</si>
  <si>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</si>
  <si>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Брой / 
Номинал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</si>
  <si>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</si>
  <si>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</si>
  <si>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</si>
  <si>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</si>
  <si>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</si>
  <si>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</si>
  <si>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</si>
  <si>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</si>
  <si>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</si>
  <si>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</si>
  <si>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</si>
  <si>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</si>
  <si>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</si>
  <si>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</si>
  <si>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</si>
  <si>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</si>
  <si>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</si>
  <si>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</si>
  <si>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</si>
  <si>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</si>
  <si>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</si>
  <si>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</si>
  <si>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</si>
  <si>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</si>
  <si>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</si>
  <si>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</si>
  <si>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</si>
  <si>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</si>
  <si>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</si>
  <si>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</si>
  <si>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</si>
  <si>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</si>
  <si>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r>
      <t>Забележка:</t>
    </r>
    <r>
      <rPr>
        <i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Вземанията и задълженията от и към чужбина се посочват в отделна справка за всяка страна.</t>
    </r>
  </si>
  <si>
    <t>RP.2.9.0.0.0.1</t>
  </si>
  <si>
    <t>Дата:</t>
  </si>
  <si>
    <t>до 
3 месеца</t>
  </si>
  <si>
    <t>в нача-лото на периода</t>
  </si>
  <si>
    <t>Преоце-нена стойност (4+5-6)</t>
  </si>
  <si>
    <t>увели-чение</t>
  </si>
  <si>
    <t>нама-ление</t>
  </si>
  <si>
    <t>начис-лена през периода</t>
  </si>
  <si>
    <t>на излезли-те през периода</t>
  </si>
  <si>
    <t>на постъпи-лите през периода</t>
  </si>
  <si>
    <t xml:space="preserve">ОБЩО: 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</si>
  <si>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</si>
  <si>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</si>
  <si>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</si>
  <si>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</si>
  <si>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</si>
  <si>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</si>
  <si>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</si>
  <si>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</si>
  <si>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</si>
  <si>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</si>
  <si>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</si>
  <si>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ОТЧЕТ ЗА ПАРИЧНИТЕ ПОТОЦИ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</si>
  <si>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</si>
  <si>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</si>
  <si>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</si>
  <si>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</si>
  <si>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</si>
  <si>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</si>
  <si>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</si>
  <si>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</si>
  <si>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% от активите на КИС</t>
  </si>
  <si>
    <t>Размер на депозита в съответната валута</t>
  </si>
  <si>
    <t>Левова равностойност на депозита (лв.)</t>
  </si>
  <si>
    <t>Валута на депозита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</si>
  <si>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</si>
  <si>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>№ по ред</t>
  </si>
  <si>
    <t>Дружества, включени в групата</t>
  </si>
  <si>
    <t>Забележка:</t>
  </si>
  <si>
    <t>Вид финансов инструмент</t>
  </si>
  <si>
    <t>Брой / номинал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</si>
  <si>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</si>
  <si>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</si>
  <si>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</si>
  <si>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</si>
  <si>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</si>
  <si>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</si>
  <si>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</si>
  <si>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</si>
  <si>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</si>
  <si>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</si>
  <si>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</si>
  <si>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</si>
  <si>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</si>
  <si>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</si>
  <si>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</si>
  <si>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</si>
  <si>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</si>
  <si>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</si>
  <si>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</si>
  <si>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</si>
  <si>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Наименование на банката</t>
  </si>
  <si>
    <t>Наименование на групата</t>
  </si>
  <si>
    <t>Балансова стойност на съответния финансов инструмент в % от активите на КИС</t>
  </si>
  <si>
    <t>Балансова стойност на съответния финансов инструмент
(в лв.)</t>
  </si>
  <si>
    <t>Обща стойност на всички инвестиции в съответната група в % от активите на КИС</t>
  </si>
  <si>
    <t>В колона 2 се посочва наименованието на всяка група, а в колона 3 – съответно наименованията на дружествата, включени в тази група за целите на съставяне на консолидиран финансов отчет, в които КИС е инвестирала. В колона 7 се посочва общата стойност на инвестициите в съответната група, представена като процент от активите на КИС.</t>
  </si>
  <si>
    <t>Процент на участието в капитала / емисията /
дяловете на КИС / ИПП
(%)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</si>
  <si>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</si>
  <si>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</si>
  <si>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</si>
  <si>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</si>
  <si>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</si>
  <si>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</si>
  <si>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</si>
  <si>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</si>
  <si>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</si>
  <si>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</si>
  <si>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</si>
  <si>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</si>
  <si>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</si>
  <si>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</si>
  <si>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</si>
  <si>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</si>
  <si>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</si>
  <si>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Налични/
Безналични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</si>
  <si>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</si>
  <si>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</si>
  <si>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</si>
  <si>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</si>
  <si>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</si>
  <si>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</si>
  <si>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</si>
  <si>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</si>
  <si>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</si>
  <si>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</si>
  <si>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</si>
  <si>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</si>
  <si>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</si>
  <si>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</si>
  <si>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</si>
  <si>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</si>
  <si>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</si>
  <si>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</si>
  <si>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</si>
  <si>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</si>
  <si>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</si>
  <si>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</si>
  <si>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</si>
  <si>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</si>
  <si>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</si>
  <si>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</si>
  <si>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</si>
  <si>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</si>
  <si>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</si>
  <si>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</si>
  <si>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</si>
  <si>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</si>
  <si>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</si>
  <si>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</si>
  <si>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</si>
  <si>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</si>
  <si>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</si>
  <si>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</si>
  <si>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</si>
  <si>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</si>
  <si>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</si>
  <si>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</si>
  <si>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</si>
  <si>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</si>
  <si>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</si>
  <si>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</si>
  <si>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</si>
  <si>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</si>
  <si>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</si>
  <si>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</si>
  <si>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</si>
  <si>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</si>
  <si>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</si>
  <si>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</si>
  <si>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</si>
  <si>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</si>
  <si>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</si>
  <si>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</si>
  <si>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</si>
  <si>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</si>
  <si>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</si>
  <si>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</si>
  <si>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</si>
  <si>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</si>
  <si>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</si>
  <si>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</si>
  <si>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</si>
  <si>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</si>
  <si>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</si>
  <si>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</si>
  <si>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</si>
  <si>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</si>
  <si>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</si>
  <si>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</si>
  <si>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</si>
  <si>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</si>
  <si>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</si>
  <si>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</si>
  <si>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</si>
  <si>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</si>
  <si>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</si>
  <si>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</si>
  <si>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</si>
  <si>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</si>
  <si>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</si>
  <si>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</si>
  <si>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</si>
  <si>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</si>
  <si>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</si>
  <si>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</si>
  <si>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</si>
  <si>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</si>
  <si>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</si>
  <si>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</si>
  <si>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</si>
  <si>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</si>
  <si>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</si>
  <si>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</si>
  <si>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</si>
  <si>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</si>
  <si>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</si>
  <si>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</si>
  <si>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</si>
  <si>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</si>
  <si>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</si>
  <si>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</si>
  <si>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</si>
  <si>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</si>
  <si>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</si>
  <si>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</si>
  <si>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</si>
  <si>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</si>
  <si>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</si>
  <si>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</si>
  <si>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</si>
  <si>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</si>
  <si>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</si>
  <si>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</si>
  <si>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</si>
  <si>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</si>
  <si>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</si>
  <si>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</si>
  <si>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</si>
  <si>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</si>
  <si>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</si>
  <si>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</si>
  <si>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</si>
  <si>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</si>
  <si>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</si>
  <si>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</si>
  <si>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</si>
  <si>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</si>
  <si>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</si>
  <si>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</si>
  <si>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</si>
  <si>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</si>
  <si>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</si>
  <si>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</si>
  <si>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</si>
  <si>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</si>
  <si>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</si>
  <si>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</si>
  <si>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</si>
  <si>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</si>
  <si>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</si>
  <si>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</si>
  <si>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</si>
  <si>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</si>
  <si>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</si>
  <si>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</si>
  <si>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</si>
  <si>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</si>
  <si>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</si>
  <si>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</si>
  <si>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</si>
  <si>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</si>
  <si>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</si>
  <si>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</si>
  <si>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</si>
  <si>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</si>
  <si>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</si>
  <si>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</si>
  <si>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</si>
  <si>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</si>
  <si>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</si>
  <si>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</si>
  <si>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</si>
  <si>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</si>
  <si>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</si>
  <si>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</si>
  <si>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</si>
  <si>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</si>
  <si>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</si>
  <si>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</si>
  <si>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</si>
  <si>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</si>
  <si>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</si>
  <si>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</si>
  <si>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</si>
  <si>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</si>
  <si>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</si>
  <si>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</si>
  <si>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</si>
  <si>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</si>
  <si>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</si>
  <si>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</si>
  <si>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</si>
  <si>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</si>
  <si>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</si>
  <si>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</si>
  <si>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</si>
  <si>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</si>
  <si>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</si>
  <si>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</si>
  <si>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</si>
  <si>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</si>
  <si>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</si>
  <si>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</si>
  <si>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</si>
  <si>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</si>
  <si>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</si>
  <si>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</si>
  <si>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</si>
  <si>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</si>
  <si>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</si>
  <si>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</si>
  <si>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</si>
  <si>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</si>
  <si>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</si>
  <si>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</si>
  <si>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</si>
  <si>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</si>
  <si>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</si>
  <si>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</si>
  <si>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</si>
  <si>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</si>
  <si>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</si>
  <si>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</si>
  <si>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</si>
  <si>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</si>
  <si>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</si>
  <si>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</si>
  <si>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</si>
  <si>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</si>
  <si>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</si>
  <si>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</si>
  <si>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</si>
  <si>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</si>
  <si>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</si>
  <si>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</si>
  <si>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</si>
  <si>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</si>
  <si>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</si>
  <si>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</si>
  <si>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</si>
  <si>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</si>
  <si>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</si>
  <si>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</si>
  <si>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</si>
  <si>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</si>
  <si>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</si>
  <si>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</si>
  <si>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</si>
  <si>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</si>
  <si>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</si>
  <si>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</si>
  <si>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</si>
  <si>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</si>
  <si>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</si>
  <si>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</si>
  <si>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</si>
  <si>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</si>
  <si>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</si>
  <si>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</si>
  <si>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</si>
  <si>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</si>
  <si>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</si>
  <si>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</si>
  <si>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</si>
  <si>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</si>
  <si>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</si>
  <si>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</si>
  <si>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</si>
  <si>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</si>
  <si>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</si>
  <si>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</si>
  <si>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</si>
  <si>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</si>
  <si>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</si>
  <si>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</si>
  <si>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</si>
  <si>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</si>
  <si>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</si>
  <si>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</si>
  <si>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</si>
  <si>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</si>
  <si>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</si>
  <si>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</si>
  <si>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</si>
  <si>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</si>
  <si>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</si>
  <si>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</si>
  <si>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</si>
  <si>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</si>
  <si>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</si>
  <si>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</si>
  <si>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</si>
  <si>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</si>
  <si>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</si>
  <si>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</si>
  <si>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</si>
  <si>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</si>
  <si>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</si>
  <si>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</si>
  <si>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</si>
  <si>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</si>
  <si>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</si>
  <si>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</si>
  <si>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</si>
  <si>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</si>
  <si>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</si>
  <si>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</si>
  <si>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</si>
  <si>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</si>
  <si>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</si>
  <si>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</si>
  <si>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</si>
  <si>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</si>
  <si>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</si>
  <si>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</si>
  <si>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</si>
  <si>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</si>
  <si>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</si>
  <si>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</si>
  <si>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</si>
  <si>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</si>
  <si>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</si>
  <si>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</si>
  <si>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</si>
  <si>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</si>
  <si>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</si>
  <si>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</si>
  <si>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</si>
  <si>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</si>
  <si>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</si>
  <si>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</si>
  <si>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</si>
  <si>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</si>
  <si>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</si>
  <si>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</si>
  <si>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Група 1</t>
  </si>
  <si>
    <t>Група 2</t>
  </si>
  <si>
    <t>Дружество 1</t>
  </si>
  <si>
    <t>Дружество 2</t>
  </si>
  <si>
    <t>Дружество 3</t>
  </si>
  <si>
    <t>Дружество 4</t>
  </si>
  <si>
    <t>Дружество 5</t>
  </si>
  <si>
    <t>Пример: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</si>
  <si>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</si>
  <si>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</si>
  <si>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</si>
  <si>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</si>
  <si>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</si>
  <si>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</si>
  <si>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</si>
  <si>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</si>
  <si>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</si>
  <si>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Вид финансов
инструмент</t>
  </si>
  <si>
    <t>Акции без право на глас</t>
  </si>
  <si>
    <t>Облигации или др. дългови ЦК</t>
  </si>
  <si>
    <t>ФОРМАЛЕН КОНТОЛ</t>
  </si>
  <si>
    <t>ОТЧЕТ ЗА ФИНАНСОВОТО СЪСТОЯНИЕ</t>
  </si>
  <si>
    <t>Съответствие между общата сума на актива и сумата на пасива в ОФС</t>
  </si>
  <si>
    <t>Сума на актива</t>
  </si>
  <si>
    <t>Сума на пасива</t>
  </si>
  <si>
    <t>РАЗЛИКА</t>
  </si>
  <si>
    <t>Съответствие между общата стойност на паричните средства в ОПП и ОФС</t>
  </si>
  <si>
    <t>ОПП</t>
  </si>
  <si>
    <t>ОФС</t>
  </si>
  <si>
    <t>Парични средства</t>
  </si>
  <si>
    <t>Парични средства по безсрочни депозити</t>
  </si>
  <si>
    <t>ОТЧЕТ ЗА ПРОМЕНИТЕ В СОБСТВЕНИЯ КАПИТАЛ</t>
  </si>
  <si>
    <t>Съответствие между елементите на собствения капитал в ОСК и ОФС</t>
  </si>
  <si>
    <t>ОСК</t>
  </si>
  <si>
    <t>Печалба</t>
  </si>
  <si>
    <t>Загуба</t>
  </si>
  <si>
    <t>1-SB</t>
  </si>
  <si>
    <t>Вземания, свързани с емитиране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</si>
  <si>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</si>
  <si>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</si>
  <si>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</si>
  <si>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</si>
  <si>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</si>
  <si>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</si>
  <si>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</si>
  <si>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</si>
  <si>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</si>
  <si>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</si>
  <si>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</si>
  <si>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</si>
  <si>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</si>
  <si>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</si>
  <si>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</si>
  <si>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</si>
  <si>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</si>
  <si>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</si>
  <si>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</si>
  <si>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</si>
  <si>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</si>
  <si>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</si>
  <si>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</si>
  <si>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</si>
  <si>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</si>
  <si>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</si>
  <si>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</si>
  <si>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</si>
  <si>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</si>
  <si>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</si>
  <si>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</si>
  <si>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</si>
  <si>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</si>
  <si>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</si>
  <si>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</si>
  <si>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</si>
  <si>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</si>
  <si>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</si>
  <si>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</si>
  <si>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</si>
  <si>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</si>
  <si>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</si>
  <si>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</si>
  <si>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Вид финансов инсрумент (8-FI)</t>
  </si>
  <si>
    <t>Категория на финансовия актив (8-FI)</t>
  </si>
  <si>
    <t>Налични/безналични (8-FI)</t>
  </si>
  <si>
    <t>Вид финансов инструмент (10-IG)</t>
  </si>
  <si>
    <t>Вид финансов инструмент (11-INV 49)</t>
  </si>
  <si>
    <t>Държава (8-FI)</t>
  </si>
  <si>
    <t>Вид депозит (9-DEPOZITI)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</si>
  <si>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</si>
  <si>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</si>
  <si>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Нарушено инвестиционно ограничение</t>
  </si>
  <si>
    <t>Дата на нарушението</t>
  </si>
  <si>
    <t>Дата на изтичане на срока по чл. 52 от ЗДКИСДПКИ</t>
  </si>
  <si>
    <t>Причини за нарушението</t>
  </si>
  <si>
    <t>Предприети мерки за отстраняване на нарушението</t>
  </si>
  <si>
    <t>Дата на изтичане на срока по чл. 51 от ЗДКИСДПКИ</t>
  </si>
  <si>
    <t xml:space="preserve">Дата на отстраняване на нарушението </t>
  </si>
  <si>
    <t>3-OPP</t>
  </si>
  <si>
    <t>Валута, в която са емитирани дяловете</t>
  </si>
  <si>
    <t>КИС - ОФС</t>
  </si>
  <si>
    <t>КИС-ОПП</t>
  </si>
  <si>
    <t>КИС-ОСК</t>
  </si>
  <si>
    <t>12-NIO</t>
  </si>
  <si>
    <t>Код на валутата (5-DI) (8-FI) (9-DEPOZITI)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</si>
  <si>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</si>
  <si>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</si>
  <si>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</si>
  <si>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 xml:space="preserve"> 6-NNA</t>
  </si>
  <si>
    <t>Общо вземания</t>
  </si>
  <si>
    <t>Общо задължения</t>
  </si>
  <si>
    <t>Обща стойност на финан. инструменти</t>
  </si>
  <si>
    <t>КИС-ДРУГИ КОНТРОЛИ</t>
  </si>
  <si>
    <t>Нетекущи нефинансови активи/Други нетекущи активи</t>
  </si>
  <si>
    <t>Банкови депозити</t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</si>
  <si>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</si>
  <si>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</si>
  <si>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</si>
  <si>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</si>
  <si>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</si>
  <si>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</si>
  <si>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</si>
  <si>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</si>
  <si>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</si>
  <si>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</si>
  <si>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</si>
  <si>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</si>
  <si>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</si>
  <si>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Справка № 6 КИС-ННА</t>
  </si>
  <si>
    <t>Справка № 7 КИС-ВЗ</t>
  </si>
  <si>
    <t>Справка № 8 КИС-ФИ</t>
  </si>
  <si>
    <t>Справка № 9 КИС-Депозити</t>
  </si>
  <si>
    <t>Справка № 11 КИС-Инвестиции, чл. 49</t>
  </si>
  <si>
    <t>Справка № 12 КИС-Нарушения, чл. 51</t>
  </si>
  <si>
    <t>Справка № 10 КИС-Групи</t>
  </si>
  <si>
    <t>(</t>
  </si>
  <si>
    <r>
      <t>Забележка:</t>
    </r>
    <r>
      <rPr>
        <i/>
        <sz val="12"/>
        <rFont val="Times New Roman"/>
        <family val="1"/>
        <charset val="204"/>
      </rPr>
      <t xml:space="preserve"> 1. Блокираните финансови инструменти се посочват само като блокирани, без да се дублират с останалите.</t>
    </r>
  </si>
  <si>
    <t>Регулиран пазар, на който е допуснат или се търгува</t>
  </si>
  <si>
    <r>
      <t>Индекс на регулиран пазар</t>
    </r>
    <r>
      <rPr>
        <vertAlign val="superscript"/>
        <sz val="10"/>
        <rFont val="Times New Roman"/>
        <family val="1"/>
        <charset val="204"/>
      </rPr>
      <t>3</t>
    </r>
  </si>
  <si>
    <r>
      <t>Рейтинг на емисията</t>
    </r>
    <r>
      <rPr>
        <vertAlign val="superscript"/>
        <sz val="10"/>
        <rFont val="Times New Roman"/>
        <family val="1"/>
        <charset val="204"/>
      </rPr>
      <t>4</t>
    </r>
  </si>
  <si>
    <r>
      <t>Агенция за кредитен рейтинг</t>
    </r>
    <r>
      <rPr>
        <vertAlign val="superscript"/>
        <sz val="10"/>
        <rFont val="Times New Roman"/>
        <family val="1"/>
        <charset val="204"/>
      </rPr>
      <t>4</t>
    </r>
  </si>
  <si>
    <t xml:space="preserve">              3. Колона 8 "Индекс на регулиран пазар" се попълва само в случай, че емитентът/емисията участва в борсов индекс, като се посочва 
                   съответният борсов индекс. В случай на участие в повече от един борсов индекс се посочва по-представителният индекс.</t>
  </si>
  <si>
    <t xml:space="preserve">              4. Колана 9 "Рейтинг на емисията" и колона 10 "Агенция за кредитен рейтинг" се попълват само в случай, че на емисията е присвоен съответен рейтинг.</t>
  </si>
  <si>
    <t>СПРАВКА ЗА БАНКОВИТЕ СРОЧНИ ДЕПОЗИТИ</t>
  </si>
  <si>
    <t>Инвестиции по чл. 38, ал. 1 от ЗДКИСДПКИ</t>
  </si>
  <si>
    <t>Инвестиции по чл. 38, ал. 2 от ЗДКИСДПКИ</t>
  </si>
  <si>
    <t>Общо</t>
  </si>
  <si>
    <t>Общо по ал. 1</t>
  </si>
  <si>
    <t>Общо по ал. 2</t>
  </si>
  <si>
    <r>
      <t xml:space="preserve">              </t>
    </r>
    <r>
      <rPr>
        <i/>
        <sz val="12"/>
        <rFont val="Times New Roman"/>
        <family val="1"/>
        <charset val="204"/>
      </rPr>
      <t>5. Инвестициите по чл. 38, ал. 2 от ЗДКИСДПКИ се представят отделно от тези по  чл. 38, ал. 1 от ЗДКИСДПКИ, като изброяването им започва от ред 201.</t>
    </r>
  </si>
  <si>
    <t xml:space="preserve">              2. В колона 7 се посочва основният регулиран пазар или най-ликвидният регулиран пазар, на който се търгува финансовият инструмент. 
                   Когато финансовият инструмент не е допуснат до търговия на регулиран пазар, колона 7 не се попълва.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</si>
  <si>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</si>
  <si>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</si>
  <si>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</si>
  <si>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* Ред 10 "Средногодишна нетна стойност на активите" се попълва само към 31.12. на съответната година.</t>
  </si>
  <si>
    <t>Средногодишна нетна стойност на активите *</t>
  </si>
  <si>
    <t>ДФ АСТРА ГЛОБАЛ ЕКУИТИ</t>
  </si>
  <si>
    <t>05-1654</t>
  </si>
  <si>
    <t>177290752</t>
  </si>
  <si>
    <t>гр. София 1303, ул. "Средна гора" № 49,ап.8</t>
  </si>
  <si>
    <t>(+359 2) 80 138 44</t>
  </si>
  <si>
    <t>officeam@astraam.bg</t>
  </si>
  <si>
    <t>МАРИЯ ХАРДАЛИЕВА</t>
  </si>
  <si>
    <t>ГЛАВЕН СЧЕТОВОДИТЕЛ</t>
  </si>
  <si>
    <t>0887763892</t>
  </si>
  <si>
    <t>m_hardalieva@astraam.bg</t>
  </si>
  <si>
    <t xml:space="preserve">УД "Астра Асет Мениджмънт" АД </t>
  </si>
  <si>
    <t>08-58</t>
  </si>
  <si>
    <t>200235406</t>
  </si>
  <si>
    <t>ИВО СТОЯНОВ БЛАГОЕВ</t>
  </si>
</sst>
</file>

<file path=xl/styles.xml><?xml version="1.0" encoding="utf-8"?>
<styleSheet xmlns="http://schemas.openxmlformats.org/spreadsheetml/2006/main">
  <numFmts count="14">
    <numFmt numFmtId="178" formatCode="_-* #,##0.00\ &quot;лв&quot;_-;\-* #,##0.00\ &quot;лв&quot;_-;_-* &quot;-&quot;??\ &quot;лв&quot;_-;_-@_-"/>
    <numFmt numFmtId="180" formatCode="_-* #,##0\ _€_-;\-* #,##0\ _€_-;_-* &quot;-&quot;\ _€_-;_-@_-"/>
    <numFmt numFmtId="181" formatCode="_-* #,##0.00\ _€_-;\-* #,##0.00\ _€_-;_-* &quot;-&quot;??\ _€_-;_-@_-"/>
    <numFmt numFmtId="182" formatCode="_-* #,##0\ &quot;€&quot;_-;\-* #,##0\ &quot;€&quot;_-;_-* &quot;-&quot;\ &quot;€&quot;_-;_-@_-"/>
    <numFmt numFmtId="183" formatCode="_-* #,##0.00\ &quot;€&quot;_-;\-* #,##0.00\ &quot;€&quot;_-;_-* &quot;-&quot;??\ &quot;€&quot;_-;_-@_-"/>
    <numFmt numFmtId="189" formatCode="dd/mm/yyyy;@"/>
    <numFmt numFmtId="191" formatCode="#,##0.0000"/>
    <numFmt numFmtId="192" formatCode="#,##0.00000"/>
    <numFmt numFmtId="195" formatCode="dd/m/yyyy\ &quot;г.&quot;;@"/>
    <numFmt numFmtId="196" formatCode="#,##0_ ;[Red]\-#,##0\ "/>
    <numFmt numFmtId="198" formatCode="#,##0.0000\ &quot;лв.&quot;"/>
    <numFmt numFmtId="200" formatCode="#,##0.00\ &quot;лв.&quot;"/>
    <numFmt numFmtId="201" formatCode="0.0000%"/>
    <numFmt numFmtId="203" formatCode="dd\.mm\.yyyy\ &quot;г.&quot;;@"/>
  </numFmts>
  <fonts count="37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i/>
      <sz val="12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16">
    <xf numFmtId="0" fontId="0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1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1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1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178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180" fontId="14" fillId="0" borderId="0" applyFont="0" applyFill="0" applyBorder="0" applyAlignment="0" applyProtection="0"/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183" fontId="1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32" fillId="0" borderId="0"/>
    <xf numFmtId="0" fontId="11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9" fillId="0" borderId="0"/>
    <xf numFmtId="0" fontId="2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0" fontId="27" fillId="18" borderId="34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01">
    <xf numFmtId="0" fontId="0" fillId="0" borderId="0" xfId="0"/>
    <xf numFmtId="0" fontId="17" fillId="0" borderId="1" xfId="180" applyFont="1" applyBorder="1" applyAlignment="1" applyProtection="1">
      <alignment horizontal="center" vertical="center" wrapText="1"/>
    </xf>
    <xf numFmtId="0" fontId="17" fillId="0" borderId="1" xfId="180" applyFont="1" applyBorder="1" applyAlignment="1" applyProtection="1">
      <alignment horizontal="centerContinuous" vertical="center" wrapText="1"/>
    </xf>
    <xf numFmtId="0" fontId="15" fillId="0" borderId="1" xfId="180" applyFont="1" applyBorder="1" applyAlignment="1" applyProtection="1">
      <alignment horizontal="left" wrapText="1"/>
    </xf>
    <xf numFmtId="0" fontId="15" fillId="0" borderId="0" xfId="182" applyFont="1" applyFill="1" applyProtection="1"/>
    <xf numFmtId="0" fontId="17" fillId="0" borderId="1" xfId="180" applyFont="1" applyBorder="1" applyAlignment="1" applyProtection="1">
      <alignment horizontal="right"/>
    </xf>
    <xf numFmtId="0" fontId="19" fillId="0" borderId="0" xfId="180" applyFont="1" applyBorder="1" applyAlignment="1" applyProtection="1">
      <alignment horizontal="left" wrapText="1"/>
    </xf>
    <xf numFmtId="0" fontId="15" fillId="0" borderId="0" xfId="180" applyFont="1" applyFill="1" applyBorder="1" applyAlignment="1" applyProtection="1">
      <alignment horizontal="center" vertical="center" wrapText="1"/>
    </xf>
    <xf numFmtId="0" fontId="15" fillId="0" borderId="0" xfId="182" applyFont="1" applyFill="1" applyBorder="1" applyProtection="1"/>
    <xf numFmtId="0" fontId="20" fillId="0" borderId="0" xfId="180" applyFont="1" applyFill="1" applyBorder="1" applyAlignment="1" applyProtection="1">
      <alignment vertical="center" wrapText="1"/>
    </xf>
    <xf numFmtId="0" fontId="20" fillId="0" borderId="0" xfId="180" applyFont="1" applyFill="1" applyBorder="1" applyAlignment="1" applyProtection="1">
      <alignment horizontal="center" vertical="center" wrapText="1"/>
    </xf>
    <xf numFmtId="0" fontId="15" fillId="0" borderId="0" xfId="180" applyFont="1" applyFill="1" applyBorder="1" applyAlignment="1" applyProtection="1">
      <alignment horizontal="left" vertical="center" wrapText="1"/>
    </xf>
    <xf numFmtId="0" fontId="15" fillId="0" borderId="0" xfId="182" applyFont="1" applyFill="1" applyBorder="1" applyAlignment="1" applyProtection="1">
      <alignment horizontal="left" wrapText="1"/>
    </xf>
    <xf numFmtId="0" fontId="15" fillId="0" borderId="0" xfId="182" applyFont="1" applyFill="1" applyAlignment="1" applyProtection="1">
      <alignment horizontal="left" wrapText="1"/>
    </xf>
    <xf numFmtId="0" fontId="15" fillId="0" borderId="0" xfId="180" applyFont="1" applyBorder="1" applyAlignment="1" applyProtection="1">
      <alignment horizontal="left" wrapText="1"/>
    </xf>
    <xf numFmtId="0" fontId="17" fillId="0" borderId="0" xfId="180" applyFont="1" applyBorder="1" applyAlignment="1" applyProtection="1">
      <alignment horizontal="left" wrapText="1"/>
    </xf>
    <xf numFmtId="0" fontId="17" fillId="9" borderId="0" xfId="180" applyFont="1" applyFill="1" applyBorder="1" applyAlignment="1" applyProtection="1">
      <alignment horizontal="right"/>
    </xf>
    <xf numFmtId="1" fontId="17" fillId="0" borderId="0" xfId="180" applyNumberFormat="1" applyFont="1" applyFill="1" applyBorder="1" applyAlignment="1" applyProtection="1">
      <alignment vertical="center" wrapText="1"/>
    </xf>
    <xf numFmtId="0" fontId="17" fillId="0" borderId="2" xfId="188" applyFont="1" applyBorder="1" applyAlignment="1" applyProtection="1">
      <alignment horizontal="centerContinuous" vertical="center" wrapText="1"/>
    </xf>
    <xf numFmtId="0" fontId="15" fillId="0" borderId="3" xfId="188" applyFont="1" applyBorder="1" applyAlignment="1" applyProtection="1">
      <alignment horizontal="centerContinuous" vertical="center" wrapText="1"/>
    </xf>
    <xf numFmtId="0" fontId="17" fillId="0" borderId="4" xfId="188" applyFont="1" applyBorder="1" applyAlignment="1" applyProtection="1">
      <alignment horizontal="centerContinuous" vertical="center" wrapText="1"/>
    </xf>
    <xf numFmtId="0" fontId="15" fillId="0" borderId="5" xfId="188" applyFont="1" applyBorder="1" applyAlignment="1" applyProtection="1">
      <alignment horizontal="centerContinuous" vertical="center" wrapText="1"/>
    </xf>
    <xf numFmtId="0" fontId="17" fillId="0" borderId="4" xfId="188" applyFont="1" applyBorder="1" applyAlignment="1" applyProtection="1">
      <alignment horizontal="centerContinuous" vertical="center"/>
    </xf>
    <xf numFmtId="0" fontId="17" fillId="0" borderId="5" xfId="188" applyFont="1" applyBorder="1" applyAlignment="1" applyProtection="1">
      <alignment horizontal="centerContinuous" vertical="center"/>
    </xf>
    <xf numFmtId="0" fontId="15" fillId="0" borderId="1" xfId="188" applyFont="1" applyBorder="1" applyAlignment="1" applyProtection="1">
      <alignment horizontal="right" vertical="center" wrapText="1"/>
    </xf>
    <xf numFmtId="0" fontId="15" fillId="0" borderId="2" xfId="188" applyFont="1" applyBorder="1" applyAlignment="1" applyProtection="1">
      <alignment horizontal="left" vertical="center" wrapText="1"/>
    </xf>
    <xf numFmtId="0" fontId="15" fillId="0" borderId="3" xfId="188" applyFont="1" applyBorder="1" applyAlignment="1" applyProtection="1">
      <alignment horizontal="left" vertical="center" wrapText="1"/>
    </xf>
    <xf numFmtId="0" fontId="15" fillId="0" borderId="1" xfId="188" applyFont="1" applyBorder="1" applyAlignment="1" applyProtection="1">
      <alignment horizontal="right"/>
    </xf>
    <xf numFmtId="0" fontId="15" fillId="0" borderId="2" xfId="188" applyFont="1" applyBorder="1" applyProtection="1"/>
    <xf numFmtId="0" fontId="15" fillId="0" borderId="3" xfId="188" applyFont="1" applyBorder="1" applyProtection="1"/>
    <xf numFmtId="0" fontId="15" fillId="0" borderId="6" xfId="188" applyFont="1" applyBorder="1" applyProtection="1"/>
    <xf numFmtId="0" fontId="15" fillId="0" borderId="7" xfId="188" applyFont="1" applyBorder="1" applyProtection="1"/>
    <xf numFmtId="0" fontId="15" fillId="0" borderId="0" xfId="79" applyFont="1" applyProtection="1"/>
    <xf numFmtId="0" fontId="8" fillId="0" borderId="0" xfId="0" applyFont="1" applyProtection="1"/>
    <xf numFmtId="0" fontId="7" fillId="0" borderId="0" xfId="183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183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183" applyFont="1" applyBorder="1" applyAlignment="1" applyProtection="1">
      <alignment horizontal="centerContinuous" vertical="center"/>
      <protection hidden="1"/>
    </xf>
    <xf numFmtId="0" fontId="17" fillId="0" borderId="0" xfId="183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15" fillId="0" borderId="1" xfId="179" applyFont="1" applyFill="1" applyBorder="1" applyAlignment="1" applyProtection="1">
      <alignment horizontal="center" vertical="center" wrapText="1"/>
    </xf>
    <xf numFmtId="0" fontId="15" fillId="0" borderId="1" xfId="187" applyFont="1" applyFill="1" applyBorder="1" applyAlignment="1" applyProtection="1">
      <alignment horizontal="center" vertical="center" wrapText="1"/>
    </xf>
    <xf numFmtId="0" fontId="15" fillId="0" borderId="1" xfId="187" applyFont="1" applyFill="1" applyBorder="1" applyAlignment="1" applyProtection="1">
      <alignment horizontal="center" vertical="center"/>
    </xf>
    <xf numFmtId="4" fontId="15" fillId="10" borderId="8" xfId="187" applyNumberFormat="1" applyFont="1" applyFill="1" applyBorder="1" applyProtection="1">
      <protection locked="0"/>
    </xf>
    <xf numFmtId="0" fontId="21" fillId="0" borderId="0" xfId="187" applyFont="1"/>
    <xf numFmtId="0" fontId="15" fillId="0" borderId="0" xfId="187" applyFont="1"/>
    <xf numFmtId="0" fontId="15" fillId="0" borderId="0" xfId="187" applyFont="1" applyFill="1" applyBorder="1"/>
    <xf numFmtId="0" fontId="15" fillId="0" borderId="0" xfId="187" applyFont="1" applyFill="1"/>
    <xf numFmtId="0" fontId="15" fillId="0" borderId="0" xfId="181" applyFont="1" applyFill="1" applyBorder="1" applyAlignment="1"/>
    <xf numFmtId="0" fontId="15" fillId="0" borderId="0" xfId="187" applyFont="1" applyFill="1" applyProtection="1">
      <protection locked="0"/>
    </xf>
    <xf numFmtId="0" fontId="15" fillId="10" borderId="9" xfId="187" applyFont="1" applyFill="1" applyBorder="1" applyProtection="1">
      <protection locked="0"/>
    </xf>
    <xf numFmtId="0" fontId="15" fillId="10" borderId="9" xfId="187" applyFont="1" applyFill="1" applyBorder="1" applyAlignment="1" applyProtection="1">
      <alignment horizontal="center"/>
      <protection locked="0"/>
    </xf>
    <xf numFmtId="0" fontId="15" fillId="10" borderId="8" xfId="187" applyFont="1" applyFill="1" applyBorder="1" applyProtection="1">
      <protection locked="0"/>
    </xf>
    <xf numFmtId="0" fontId="15" fillId="10" borderId="8" xfId="187" applyFont="1" applyFill="1" applyBorder="1" applyAlignment="1" applyProtection="1">
      <alignment horizontal="center"/>
      <protection locked="0"/>
    </xf>
    <xf numFmtId="49" fontId="15" fillId="10" borderId="8" xfId="187" applyNumberFormat="1" applyFont="1" applyFill="1" applyBorder="1" applyAlignment="1" applyProtection="1">
      <alignment horizontal="center"/>
      <protection locked="0"/>
    </xf>
    <xf numFmtId="4" fontId="15" fillId="10" borderId="8" xfId="187" applyNumberFormat="1" applyFont="1" applyFill="1" applyBorder="1" applyAlignment="1" applyProtection="1">
      <alignment horizontal="center"/>
      <protection locked="0"/>
    </xf>
    <xf numFmtId="0" fontId="15" fillId="0" borderId="0" xfId="0" applyFont="1" applyAlignment="1" applyProtection="1"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7" fillId="0" borderId="0" xfId="183" applyFont="1" applyAlignment="1" applyProtection="1">
      <alignment horizontal="centerContinuous" vertical="center"/>
      <protection hidden="1"/>
    </xf>
    <xf numFmtId="0" fontId="15" fillId="0" borderId="0" xfId="0" applyFont="1" applyAlignment="1" applyProtection="1">
      <alignment horizontal="centerContinuous" vertical="center"/>
      <protection hidden="1"/>
    </xf>
    <xf numFmtId="0" fontId="15" fillId="0" borderId="0" xfId="183" applyFont="1" applyAlignment="1" applyProtection="1">
      <alignment horizontal="center" vertical="center"/>
      <protection hidden="1"/>
    </xf>
    <xf numFmtId="0" fontId="17" fillId="0" borderId="0" xfId="183" applyFont="1" applyBorder="1" applyAlignment="1" applyProtection="1">
      <alignment vertical="center"/>
      <protection hidden="1"/>
    </xf>
    <xf numFmtId="0" fontId="15" fillId="0" borderId="0" xfId="183" applyFont="1" applyAlignment="1" applyProtection="1">
      <alignment vertical="center"/>
      <protection hidden="1"/>
    </xf>
    <xf numFmtId="0" fontId="17" fillId="0" borderId="0" xfId="183" applyFont="1" applyAlignment="1" applyProtection="1">
      <alignment horizontal="center" vertical="center"/>
      <protection hidden="1"/>
    </xf>
    <xf numFmtId="0" fontId="17" fillId="0" borderId="0" xfId="183" applyFont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vertical="center"/>
      <protection hidden="1"/>
    </xf>
    <xf numFmtId="0" fontId="15" fillId="0" borderId="0" xfId="183" applyFont="1" applyAlignment="1" applyProtection="1">
      <alignment horizontal="left" vertical="center"/>
      <protection hidden="1"/>
    </xf>
    <xf numFmtId="0" fontId="17" fillId="0" borderId="0" xfId="184" applyFont="1" applyAlignment="1" applyProtection="1">
      <alignment horizontal="center" vertical="center"/>
      <protection hidden="1"/>
    </xf>
    <xf numFmtId="0" fontId="15" fillId="0" borderId="0" xfId="0" applyFont="1" applyBorder="1" applyAlignment="1" applyProtection="1"/>
    <xf numFmtId="0" fontId="15" fillId="0" borderId="0" xfId="0" applyFont="1" applyAlignment="1" applyProtection="1">
      <alignment horizontal="center"/>
      <protection hidden="1"/>
    </xf>
    <xf numFmtId="0" fontId="17" fillId="0" borderId="1" xfId="183" applyFont="1" applyFill="1" applyBorder="1" applyAlignment="1" applyProtection="1">
      <alignment horizontal="left" vertical="center" wrapText="1"/>
    </xf>
    <xf numFmtId="0" fontId="15" fillId="0" borderId="0" xfId="183" applyFont="1" applyBorder="1" applyAlignment="1" applyProtection="1">
      <alignment horizontal="right" vertical="center"/>
      <protection hidden="1"/>
    </xf>
    <xf numFmtId="0" fontId="15" fillId="0" borderId="0" xfId="183" applyFont="1" applyBorder="1" applyAlignment="1" applyProtection="1">
      <alignment vertical="center"/>
      <protection hidden="1"/>
    </xf>
    <xf numFmtId="0" fontId="15" fillId="0" borderId="0" xfId="183" applyFont="1" applyBorder="1" applyAlignment="1" applyProtection="1">
      <alignment horizontal="left" vertical="center"/>
      <protection hidden="1"/>
    </xf>
    <xf numFmtId="0" fontId="15" fillId="0" borderId="1" xfId="187" applyFont="1" applyFill="1" applyBorder="1" applyAlignment="1" applyProtection="1">
      <alignment horizontal="center" vertical="center" textRotation="90" wrapText="1"/>
    </xf>
    <xf numFmtId="0" fontId="15" fillId="0" borderId="1" xfId="187" applyFont="1" applyFill="1" applyBorder="1" applyAlignment="1" applyProtection="1">
      <alignment horizontal="center" vertical="center" textRotation="90"/>
    </xf>
    <xf numFmtId="0" fontId="8" fillId="11" borderId="1" xfId="183" applyFont="1" applyFill="1" applyBorder="1" applyAlignment="1" applyProtection="1">
      <alignment horizontal="left" vertical="center" wrapText="1"/>
    </xf>
    <xf numFmtId="0" fontId="17" fillId="0" borderId="0" xfId="183" applyFont="1" applyBorder="1" applyAlignment="1" applyProtection="1">
      <alignment horizontal="centerContinuous" vertical="center"/>
    </xf>
    <xf numFmtId="0" fontId="24" fillId="0" borderId="0" xfId="183" applyFont="1" applyBorder="1" applyAlignment="1" applyProtection="1">
      <alignment horizontal="centerContinuous" vertical="center"/>
    </xf>
    <xf numFmtId="0" fontId="25" fillId="0" borderId="0" xfId="183" applyFont="1" applyBorder="1" applyAlignment="1" applyProtection="1">
      <alignment horizontal="centerContinuous" vertical="center"/>
    </xf>
    <xf numFmtId="0" fontId="17" fillId="0" borderId="0" xfId="183" applyFont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24" fillId="0" borderId="0" xfId="183" applyFont="1" applyBorder="1" applyAlignment="1" applyProtection="1">
      <alignment horizontal="centerContinuous" vertical="center" wrapText="1"/>
    </xf>
    <xf numFmtId="0" fontId="25" fillId="0" borderId="0" xfId="183" applyFont="1" applyBorder="1" applyAlignment="1" applyProtection="1">
      <alignment horizontal="centerContinuous" vertical="center" wrapText="1"/>
    </xf>
    <xf numFmtId="0" fontId="17" fillId="0" borderId="0" xfId="183" applyFont="1" applyAlignment="1" applyProtection="1">
      <alignment horizontal="centerContinuous" vertical="center" wrapText="1"/>
    </xf>
    <xf numFmtId="0" fontId="17" fillId="0" borderId="0" xfId="183" applyFont="1" applyBorder="1" applyAlignment="1" applyProtection="1">
      <alignment horizontal="centerContinuous" vertical="center" wrapText="1"/>
    </xf>
    <xf numFmtId="0" fontId="17" fillId="0" borderId="0" xfId="183" applyFont="1" applyBorder="1" applyAlignment="1" applyProtection="1">
      <alignment horizontal="centerContinuous" vertical="center" wrapText="1"/>
      <protection hidden="1"/>
    </xf>
    <xf numFmtId="0" fontId="15" fillId="0" borderId="1" xfId="180" applyFont="1" applyBorder="1" applyAlignment="1" applyProtection="1">
      <alignment horizontal="left" wrapText="1" indent="1"/>
    </xf>
    <xf numFmtId="0" fontId="5" fillId="0" borderId="1" xfId="183" applyFont="1" applyBorder="1" applyAlignment="1" applyProtection="1">
      <alignment horizontal="center" vertical="center" wrapText="1"/>
    </xf>
    <xf numFmtId="0" fontId="5" fillId="11" borderId="1" xfId="183" applyFont="1" applyFill="1" applyBorder="1" applyAlignment="1" applyProtection="1">
      <alignment horizontal="left" vertical="center" wrapText="1"/>
    </xf>
    <xf numFmtId="0" fontId="17" fillId="0" borderId="0" xfId="185" applyFont="1" applyBorder="1" applyAlignment="1" applyProtection="1">
      <alignment horizontal="center" vertical="center" wrapText="1"/>
    </xf>
    <xf numFmtId="0" fontId="17" fillId="0" borderId="1" xfId="185" applyFont="1" applyBorder="1" applyAlignment="1" applyProtection="1">
      <alignment horizontal="center" vertical="center" wrapText="1"/>
    </xf>
    <xf numFmtId="0" fontId="17" fillId="0" borderId="1" xfId="183" applyFont="1" applyBorder="1" applyAlignment="1" applyProtection="1">
      <alignment horizontal="center" vertical="center" wrapText="1"/>
    </xf>
    <xf numFmtId="0" fontId="17" fillId="0" borderId="1" xfId="185" applyFont="1" applyBorder="1" applyAlignment="1" applyProtection="1">
      <alignment vertical="center" wrapText="1"/>
    </xf>
    <xf numFmtId="3" fontId="17" fillId="0" borderId="1" xfId="185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183" applyFont="1" applyAlignment="1" applyProtection="1">
      <alignment horizontal="center" vertical="center" wrapText="1"/>
    </xf>
    <xf numFmtId="0" fontId="4" fillId="0" borderId="0" xfId="183" applyFont="1" applyBorder="1" applyAlignment="1" applyProtection="1">
      <alignment vertical="center"/>
    </xf>
    <xf numFmtId="0" fontId="4" fillId="0" borderId="0" xfId="183" applyFont="1" applyAlignment="1" applyProtection="1">
      <alignment horizontal="center" vertical="center"/>
    </xf>
    <xf numFmtId="0" fontId="4" fillId="0" borderId="0" xfId="183" applyFont="1" applyBorder="1" applyAlignment="1" applyProtection="1">
      <alignment horizontal="left" vertical="center"/>
    </xf>
    <xf numFmtId="0" fontId="4" fillId="0" borderId="0" xfId="183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183" applyFont="1" applyAlignment="1" applyProtection="1">
      <alignment horizontal="center" vertical="center" wrapText="1"/>
    </xf>
    <xf numFmtId="0" fontId="15" fillId="0" borderId="0" xfId="183" applyFont="1" applyAlignment="1" applyProtection="1">
      <alignment vertical="center" wrapText="1"/>
    </xf>
    <xf numFmtId="0" fontId="17" fillId="0" borderId="0" xfId="183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183" applyFont="1" applyBorder="1" applyAlignment="1" applyProtection="1">
      <alignment horizontal="center" vertical="center" wrapText="1"/>
    </xf>
    <xf numFmtId="0" fontId="17" fillId="0" borderId="0" xfId="184" applyFont="1" applyAlignment="1" applyProtection="1">
      <alignment horizontal="center" vertical="center" wrapText="1"/>
    </xf>
    <xf numFmtId="14" fontId="17" fillId="0" borderId="1" xfId="183" applyNumberFormat="1" applyFont="1" applyBorder="1" applyAlignment="1" applyProtection="1">
      <alignment horizontal="center" vertical="center" wrapText="1"/>
    </xf>
    <xf numFmtId="49" fontId="17" fillId="0" borderId="1" xfId="183" applyNumberFormat="1" applyFont="1" applyBorder="1" applyAlignment="1" applyProtection="1">
      <alignment horizontal="center" vertical="center" wrapText="1"/>
    </xf>
    <xf numFmtId="0" fontId="17" fillId="11" borderId="1" xfId="183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Alignment="1" applyProtection="1">
      <alignment horizontal="lef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185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left" vertical="top" wrapText="1"/>
    </xf>
    <xf numFmtId="0" fontId="15" fillId="0" borderId="1" xfId="0" applyFont="1" applyBorder="1" applyAlignment="1" applyProtection="1">
      <alignment horizontal="left" vertical="top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left" vertical="top" wrapText="1"/>
    </xf>
    <xf numFmtId="0" fontId="18" fillId="0" borderId="0" xfId="0" applyFont="1" applyFill="1" applyBorder="1" applyAlignment="1" applyProtection="1">
      <alignment horizontal="left" vertical="top" wrapText="1"/>
    </xf>
    <xf numFmtId="0" fontId="15" fillId="0" borderId="0" xfId="0" applyFont="1" applyBorder="1" applyAlignment="1" applyProtection="1">
      <alignment horizontal="left"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17" fillId="0" borderId="0" xfId="0" applyFont="1" applyFill="1" applyBorder="1" applyAlignment="1" applyProtection="1">
      <alignment horizontal="left" vertical="top" wrapText="1"/>
    </xf>
    <xf numFmtId="0" fontId="15" fillId="0" borderId="0" xfId="0" applyFont="1" applyFill="1" applyBorder="1" applyProtection="1"/>
    <xf numFmtId="0" fontId="19" fillId="0" borderId="0" xfId="0" applyFont="1" applyBorder="1" applyAlignment="1" applyProtection="1">
      <alignment horizontal="left" vertical="top" wrapText="1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top" wrapText="1"/>
    </xf>
    <xf numFmtId="0" fontId="18" fillId="0" borderId="0" xfId="0" applyFont="1" applyBorder="1" applyAlignment="1" applyProtection="1">
      <alignment horizontal="left" vertical="top" wrapText="1"/>
    </xf>
    <xf numFmtId="0" fontId="15" fillId="9" borderId="0" xfId="0" applyFont="1" applyFill="1" applyProtection="1"/>
    <xf numFmtId="0" fontId="17" fillId="0" borderId="0" xfId="0" applyFont="1" applyProtection="1"/>
    <xf numFmtId="0" fontId="17" fillId="0" borderId="0" xfId="0" applyFont="1" applyBorder="1" applyAlignment="1" applyProtection="1">
      <alignment horizontal="left" vertical="top" wrapText="1"/>
    </xf>
    <xf numFmtId="0" fontId="17" fillId="0" borderId="0" xfId="0" applyFont="1" applyAlignment="1" applyProtection="1"/>
    <xf numFmtId="0" fontId="17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1" xfId="0" applyFont="1" applyFill="1" applyBorder="1" applyAlignment="1" applyProtection="1">
      <alignment horizontal="left" vertical="top" wrapText="1" indent="1"/>
    </xf>
    <xf numFmtId="0" fontId="15" fillId="0" borderId="1" xfId="0" applyFont="1" applyBorder="1" applyAlignment="1" applyProtection="1">
      <alignment horizontal="left" vertical="top" wrapText="1" indent="1"/>
    </xf>
    <xf numFmtId="0" fontId="15" fillId="0" borderId="0" xfId="0" applyFont="1" applyAlignment="1" applyProtection="1">
      <alignment horizontal="center"/>
    </xf>
    <xf numFmtId="0" fontId="23" fillId="0" borderId="0" xfId="0" applyFont="1" applyFill="1" applyBorder="1" applyAlignment="1" applyProtection="1">
      <alignment horizontal="left" vertical="center"/>
    </xf>
    <xf numFmtId="0" fontId="17" fillId="0" borderId="0" xfId="0" applyFont="1" applyFill="1" applyBorder="1" applyProtection="1"/>
    <xf numFmtId="0" fontId="18" fillId="0" borderId="0" xfId="0" applyFont="1" applyBorder="1" applyProtection="1"/>
    <xf numFmtId="0" fontId="17" fillId="0" borderId="0" xfId="0" applyFont="1" applyAlignment="1" applyProtection="1">
      <alignment horizontal="center" vertical="center"/>
    </xf>
    <xf numFmtId="0" fontId="15" fillId="0" borderId="0" xfId="182" applyFont="1" applyProtection="1"/>
    <xf numFmtId="0" fontId="16" fillId="0" borderId="0" xfId="182" applyFont="1" applyAlignment="1" applyProtection="1"/>
    <xf numFmtId="0" fontId="16" fillId="0" borderId="0" xfId="182" applyFont="1" applyAlignment="1" applyProtection="1">
      <alignment horizontal="right"/>
    </xf>
    <xf numFmtId="0" fontId="15" fillId="0" borderId="0" xfId="0" applyFont="1" applyAlignment="1" applyProtection="1">
      <alignment horizontal="center" vertical="center"/>
    </xf>
    <xf numFmtId="0" fontId="17" fillId="0" borderId="0" xfId="180" applyFont="1" applyAlignment="1" applyProtection="1">
      <alignment horizontal="center"/>
    </xf>
    <xf numFmtId="0" fontId="17" fillId="0" borderId="0" xfId="183" applyFont="1" applyFill="1" applyBorder="1" applyAlignment="1" applyProtection="1">
      <alignment vertical="justify"/>
    </xf>
    <xf numFmtId="0" fontId="15" fillId="0" borderId="0" xfId="183" applyFont="1" applyAlignment="1" applyProtection="1">
      <alignment vertical="top"/>
    </xf>
    <xf numFmtId="0" fontId="17" fillId="0" borderId="0" xfId="180" applyFont="1" applyBorder="1" applyAlignment="1" applyProtection="1">
      <alignment vertical="justify"/>
    </xf>
    <xf numFmtId="0" fontId="15" fillId="0" borderId="0" xfId="0" applyFont="1" applyAlignment="1" applyProtection="1">
      <alignment vertical="justify"/>
    </xf>
    <xf numFmtId="0" fontId="15" fillId="0" borderId="0" xfId="180" applyFont="1" applyBorder="1" applyAlignment="1" applyProtection="1">
      <alignment vertical="justify"/>
    </xf>
    <xf numFmtId="0" fontId="15" fillId="0" borderId="0" xfId="180" applyFont="1" applyBorder="1" applyAlignment="1" applyProtection="1">
      <alignment vertical="justify" wrapText="1"/>
    </xf>
    <xf numFmtId="0" fontId="15" fillId="0" borderId="0" xfId="183" applyFont="1" applyAlignment="1" applyProtection="1">
      <alignment vertical="top" wrapText="1"/>
    </xf>
    <xf numFmtId="0" fontId="17" fillId="0" borderId="0" xfId="180" applyFont="1" applyBorder="1" applyAlignment="1" applyProtection="1">
      <alignment vertical="justify" wrapText="1"/>
    </xf>
    <xf numFmtId="0" fontId="17" fillId="0" borderId="0" xfId="180" applyFont="1" applyAlignment="1" applyProtection="1">
      <alignment horizontal="left" vertical="center" wrapText="1"/>
    </xf>
    <xf numFmtId="0" fontId="17" fillId="0" borderId="0" xfId="182" applyFont="1" applyProtection="1"/>
    <xf numFmtId="0" fontId="15" fillId="0" borderId="1" xfId="182" applyFont="1" applyBorder="1" applyAlignment="1" applyProtection="1">
      <alignment horizontal="left" wrapText="1" indent="1"/>
    </xf>
    <xf numFmtId="1" fontId="15" fillId="0" borderId="0" xfId="180" applyNumberFormat="1" applyFont="1" applyFill="1" applyBorder="1" applyAlignment="1" applyProtection="1">
      <alignment vertical="center" wrapText="1"/>
    </xf>
    <xf numFmtId="1" fontId="15" fillId="0" borderId="0" xfId="180" applyNumberFormat="1" applyFont="1" applyFill="1" applyBorder="1" applyAlignment="1" applyProtection="1">
      <alignment horizontal="left" vertical="center" wrapText="1"/>
    </xf>
    <xf numFmtId="0" fontId="15" fillId="0" borderId="0" xfId="182" applyFont="1" applyBorder="1" applyProtection="1"/>
    <xf numFmtId="0" fontId="15" fillId="0" borderId="0" xfId="182" applyFont="1" applyBorder="1" applyAlignment="1" applyProtection="1">
      <alignment horizontal="left" wrapText="1"/>
    </xf>
    <xf numFmtId="0" fontId="15" fillId="0" borderId="0" xfId="182" applyFont="1" applyAlignment="1" applyProtection="1">
      <alignment horizontal="left" wrapText="1"/>
    </xf>
    <xf numFmtId="0" fontId="15" fillId="0" borderId="0" xfId="180" applyFont="1" applyBorder="1" applyProtection="1"/>
    <xf numFmtId="0" fontId="17" fillId="0" borderId="0" xfId="180" applyFont="1" applyFill="1" applyAlignment="1" applyProtection="1">
      <alignment horizontal="centerContinuous"/>
    </xf>
    <xf numFmtId="0" fontId="15" fillId="0" borderId="0" xfId="182" applyFont="1" applyFill="1" applyAlignment="1" applyProtection="1"/>
    <xf numFmtId="0" fontId="15" fillId="0" borderId="0" xfId="180" applyFont="1" applyProtection="1"/>
    <xf numFmtId="0" fontId="15" fillId="0" borderId="0" xfId="182" applyFont="1" applyAlignment="1" applyProtection="1"/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186" applyFont="1" applyFill="1" applyAlignment="1" applyProtection="1">
      <alignment vertical="justify" wrapText="1"/>
    </xf>
    <xf numFmtId="0" fontId="6" fillId="0" borderId="0" xfId="183" applyFont="1" applyFill="1" applyBorder="1" applyAlignment="1" applyProtection="1">
      <alignment horizontal="left" vertical="justify" wrapText="1"/>
    </xf>
    <xf numFmtId="0" fontId="7" fillId="0" borderId="0" xfId="183" applyFont="1" applyFill="1" applyBorder="1" applyAlignment="1" applyProtection="1">
      <alignment horizontal="left" vertical="justify" wrapText="1"/>
    </xf>
    <xf numFmtId="0" fontId="7" fillId="0" borderId="0" xfId="183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183" applyFont="1" applyFill="1" applyAlignment="1" applyProtection="1">
      <alignment horizontal="left" vertical="justify"/>
    </xf>
    <xf numFmtId="0" fontId="7" fillId="0" borderId="10" xfId="183" applyFont="1" applyFill="1" applyBorder="1" applyAlignment="1" applyProtection="1">
      <alignment horizontal="left" vertical="justify" wrapText="1"/>
    </xf>
    <xf numFmtId="0" fontId="7" fillId="0" borderId="0" xfId="186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186" applyFont="1" applyFill="1" applyBorder="1" applyAlignment="1" applyProtection="1">
      <alignment horizontal="left" vertical="justify" wrapText="1"/>
    </xf>
    <xf numFmtId="0" fontId="4" fillId="0" borderId="1" xfId="186" applyFont="1" applyFill="1" applyBorder="1" applyAlignment="1" applyProtection="1">
      <alignment horizontal="left" vertical="justify" wrapText="1"/>
    </xf>
    <xf numFmtId="0" fontId="2" fillId="9" borderId="1" xfId="186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186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183" applyFont="1" applyBorder="1" applyAlignment="1" applyProtection="1">
      <alignment horizontal="left" vertical="center" wrapText="1"/>
    </xf>
    <xf numFmtId="0" fontId="17" fillId="0" borderId="0" xfId="183" applyFont="1" applyBorder="1" applyAlignment="1" applyProtection="1">
      <alignment vertical="top" wrapText="1"/>
    </xf>
    <xf numFmtId="0" fontId="15" fillId="0" borderId="0" xfId="185" applyFont="1" applyBorder="1" applyAlignment="1" applyProtection="1">
      <alignment horizontal="centerContinuous"/>
    </xf>
    <xf numFmtId="0" fontId="15" fillId="0" borderId="0" xfId="185" applyFont="1" applyBorder="1" applyProtection="1"/>
    <xf numFmtId="0" fontId="15" fillId="0" borderId="0" xfId="185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79" applyFont="1" applyFill="1" applyProtection="1"/>
    <xf numFmtId="0" fontId="17" fillId="0" borderId="0" xfId="183" applyFont="1" applyBorder="1" applyAlignment="1" applyProtection="1">
      <alignment horizontal="center" vertical="center"/>
    </xf>
    <xf numFmtId="0" fontId="17" fillId="0" borderId="0" xfId="183" applyFont="1" applyBorder="1" applyAlignment="1" applyProtection="1">
      <alignment vertical="center" wrapText="1"/>
    </xf>
    <xf numFmtId="49" fontId="5" fillId="0" borderId="1" xfId="183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195" fontId="15" fillId="0" borderId="0" xfId="183" applyNumberFormat="1" applyFont="1" applyAlignment="1" applyProtection="1">
      <alignment horizontal="left" vertical="center"/>
    </xf>
    <xf numFmtId="0" fontId="4" fillId="0" borderId="0" xfId="183" applyFont="1" applyBorder="1" applyAlignment="1" applyProtection="1">
      <alignment horizontal="right" vertical="center"/>
      <protection hidden="1"/>
    </xf>
    <xf numFmtId="0" fontId="4" fillId="0" borderId="0" xfId="183" applyFont="1" applyBorder="1" applyAlignment="1" applyProtection="1">
      <alignment horizontal="right" vertical="center"/>
    </xf>
    <xf numFmtId="0" fontId="13" fillId="0" borderId="0" xfId="185" applyFont="1" applyAlignment="1" applyProtection="1">
      <alignment horizontal="center"/>
    </xf>
    <xf numFmtId="0" fontId="15" fillId="0" borderId="0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3" fontId="15" fillId="10" borderId="1" xfId="180" applyNumberFormat="1" applyFont="1" applyFill="1" applyBorder="1" applyAlignment="1" applyProtection="1">
      <alignment horizontal="center" vertical="center" wrapText="1"/>
      <protection locked="0"/>
    </xf>
    <xf numFmtId="195" fontId="4" fillId="0" borderId="0" xfId="183" applyNumberFormat="1" applyFont="1" applyAlignment="1" applyProtection="1">
      <alignment horizontal="left" vertical="center"/>
    </xf>
    <xf numFmtId="195" fontId="4" fillId="0" borderId="0" xfId="183" applyNumberFormat="1" applyFont="1" applyAlignment="1" applyProtection="1">
      <alignment horizontal="left" vertical="center" wrapText="1"/>
    </xf>
    <xf numFmtId="3" fontId="2" fillId="10" borderId="1" xfId="186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186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183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186" applyFont="1" applyFill="1" applyBorder="1" applyAlignment="1" applyProtection="1">
      <alignment horizontal="center" vertical="center" wrapText="1"/>
    </xf>
    <xf numFmtId="0" fontId="6" fillId="11" borderId="1" xfId="183" applyFont="1" applyFill="1" applyBorder="1" applyAlignment="1" applyProtection="1">
      <alignment horizontal="left" vertical="center" wrapText="1"/>
    </xf>
    <xf numFmtId="3" fontId="1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183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188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188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188" applyNumberFormat="1" applyFont="1" applyFill="1" applyBorder="1" applyProtection="1">
      <protection locked="0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1" xfId="187" applyFont="1" applyFill="1" applyBorder="1" applyAlignment="1" applyProtection="1">
      <alignment horizontal="center" vertical="center" textRotation="90"/>
    </xf>
    <xf numFmtId="0" fontId="17" fillId="0" borderId="1" xfId="187" applyFont="1" applyFill="1" applyBorder="1" applyAlignment="1" applyProtection="1">
      <alignment horizontal="center" vertical="center" wrapText="1"/>
    </xf>
    <xf numFmtId="0" fontId="17" fillId="0" borderId="1" xfId="179" applyFont="1" applyFill="1" applyBorder="1" applyAlignment="1" applyProtection="1">
      <alignment horizontal="center" vertical="center" wrapText="1"/>
    </xf>
    <xf numFmtId="0" fontId="17" fillId="12" borderId="11" xfId="179" applyFont="1" applyFill="1" applyBorder="1" applyAlignment="1" applyProtection="1">
      <alignment horizontal="center" vertical="center" wrapText="1"/>
    </xf>
    <xf numFmtId="196" fontId="15" fillId="10" borderId="12" xfId="179" applyNumberFormat="1" applyFont="1" applyFill="1" applyBorder="1" applyAlignment="1" applyProtection="1">
      <protection locked="0"/>
    </xf>
    <xf numFmtId="196" fontId="15" fillId="10" borderId="13" xfId="179" applyNumberFormat="1" applyFont="1" applyFill="1" applyBorder="1" applyAlignment="1" applyProtection="1">
      <protection locked="0"/>
    </xf>
    <xf numFmtId="196" fontId="15" fillId="10" borderId="14" xfId="179" applyNumberFormat="1" applyFont="1" applyFill="1" applyBorder="1" applyAlignment="1" applyProtection="1">
      <protection locked="0"/>
    </xf>
    <xf numFmtId="196" fontId="15" fillId="10" borderId="15" xfId="179" applyNumberFormat="1" applyFont="1" applyFill="1" applyBorder="1" applyAlignment="1" applyProtection="1">
      <protection locked="0"/>
    </xf>
    <xf numFmtId="196" fontId="15" fillId="10" borderId="14" xfId="77" applyNumberFormat="1" applyFont="1" applyFill="1" applyBorder="1" applyAlignment="1" applyProtection="1">
      <protection locked="0"/>
    </xf>
    <xf numFmtId="196" fontId="15" fillId="10" borderId="15" xfId="77" applyNumberFormat="1" applyFont="1" applyFill="1" applyBorder="1" applyAlignment="1" applyProtection="1">
      <protection locked="0"/>
    </xf>
    <xf numFmtId="0" fontId="17" fillId="12" borderId="16" xfId="179" applyFont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15" fillId="0" borderId="1" xfId="180" applyFont="1" applyFill="1" applyBorder="1" applyAlignment="1" applyProtection="1">
      <alignment horizontal="left" wrapText="1" indent="1"/>
    </xf>
    <xf numFmtId="3" fontId="17" fillId="0" borderId="1" xfId="185" applyNumberFormat="1" applyFont="1" applyBorder="1" applyAlignment="1" applyProtection="1">
      <alignment vertical="center"/>
    </xf>
    <xf numFmtId="3" fontId="15" fillId="0" borderId="1" xfId="0" applyNumberFormat="1" applyFont="1" applyFill="1" applyBorder="1" applyAlignment="1" applyProtection="1">
      <alignment horizontal="right" vertical="center" wrapText="1"/>
    </xf>
    <xf numFmtId="3" fontId="15" fillId="10" borderId="17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3" fontId="15" fillId="10" borderId="1" xfId="0" applyNumberFormat="1" applyFont="1" applyFill="1" applyBorder="1" applyAlignment="1" applyProtection="1">
      <alignment horizontal="right" vertical="center"/>
      <protection locked="0"/>
    </xf>
    <xf numFmtId="0" fontId="15" fillId="0" borderId="1" xfId="0" applyFont="1" applyBorder="1" applyAlignment="1" applyProtection="1">
      <alignment horizontal="left" vertical="center" wrapText="1" indent="3"/>
    </xf>
    <xf numFmtId="0" fontId="33" fillId="0" borderId="0" xfId="187" applyFont="1"/>
    <xf numFmtId="0" fontId="34" fillId="0" borderId="0" xfId="0" applyFont="1" applyAlignment="1">
      <alignment vertical="center" wrapText="1"/>
    </xf>
    <xf numFmtId="0" fontId="15" fillId="10" borderId="1" xfId="187" applyFont="1" applyFill="1" applyBorder="1" applyProtection="1">
      <protection locked="0"/>
    </xf>
    <xf numFmtId="0" fontId="15" fillId="0" borderId="1" xfId="0" applyFont="1" applyBorder="1" applyAlignment="1" applyProtection="1">
      <alignment horizontal="center" vertical="center" wrapText="1"/>
    </xf>
    <xf numFmtId="192" fontId="15" fillId="10" borderId="8" xfId="187" applyNumberFormat="1" applyFont="1" applyFill="1" applyBorder="1" applyProtection="1">
      <protection locked="0"/>
    </xf>
    <xf numFmtId="0" fontId="15" fillId="0" borderId="1" xfId="0" applyFont="1" applyBorder="1" applyAlignment="1" applyProtection="1">
      <alignment horizontal="left" indent="3"/>
    </xf>
    <xf numFmtId="0" fontId="15" fillId="19" borderId="0" xfId="187" applyFont="1" applyFill="1"/>
    <xf numFmtId="10" fontId="15" fillId="10" borderId="9" xfId="187" applyNumberFormat="1" applyFont="1" applyFill="1" applyBorder="1" applyAlignment="1" applyProtection="1">
      <alignment horizontal="center"/>
      <protection locked="0"/>
    </xf>
    <xf numFmtId="10" fontId="15" fillId="10" borderId="8" xfId="187" applyNumberFormat="1" applyFont="1" applyFill="1" applyBorder="1" applyAlignment="1" applyProtection="1">
      <alignment horizontal="center"/>
      <protection locked="0"/>
    </xf>
    <xf numFmtId="3" fontId="15" fillId="10" borderId="9" xfId="187" applyNumberFormat="1" applyFont="1" applyFill="1" applyBorder="1" applyAlignment="1" applyProtection="1">
      <alignment horizontal="right"/>
      <protection locked="0"/>
    </xf>
    <xf numFmtId="3" fontId="15" fillId="10" borderId="8" xfId="187" applyNumberFormat="1" applyFont="1" applyFill="1" applyBorder="1" applyAlignment="1" applyProtection="1">
      <alignment horizontal="right"/>
      <protection locked="0"/>
    </xf>
    <xf numFmtId="10" fontId="15" fillId="0" borderId="8" xfId="187" applyNumberFormat="1" applyFont="1" applyFill="1" applyBorder="1" applyAlignment="1" applyProtection="1">
      <alignment horizontal="center"/>
      <protection locked="0"/>
    </xf>
    <xf numFmtId="10" fontId="15" fillId="0" borderId="18" xfId="187" applyNumberFormat="1" applyFont="1" applyFill="1" applyBorder="1" applyAlignment="1" applyProtection="1">
      <alignment horizontal="center"/>
    </xf>
    <xf numFmtId="10" fontId="15" fillId="0" borderId="8" xfId="187" applyNumberFormat="1" applyFont="1" applyFill="1" applyBorder="1" applyAlignment="1" applyProtection="1">
      <alignment horizontal="center"/>
    </xf>
    <xf numFmtId="0" fontId="15" fillId="0" borderId="8" xfId="187" applyFont="1" applyFill="1" applyBorder="1" applyAlignment="1" applyProtection="1">
      <alignment horizontal="center"/>
      <protection locked="0"/>
    </xf>
    <xf numFmtId="0" fontId="17" fillId="0" borderId="0" xfId="187" applyFont="1" applyFill="1" applyBorder="1" applyAlignment="1" applyProtection="1">
      <alignment vertical="center" wrapText="1"/>
    </xf>
    <xf numFmtId="3" fontId="15" fillId="10" borderId="9" xfId="187" applyNumberFormat="1" applyFont="1" applyFill="1" applyBorder="1" applyProtection="1">
      <protection locked="0"/>
    </xf>
    <xf numFmtId="10" fontId="15" fillId="10" borderId="8" xfId="187" applyNumberFormat="1" applyFont="1" applyFill="1" applyBorder="1" applyProtection="1">
      <protection locked="0"/>
    </xf>
    <xf numFmtId="3" fontId="15" fillId="10" borderId="1" xfId="187" applyNumberFormat="1" applyFont="1" applyFill="1" applyBorder="1" applyProtection="1">
      <protection locked="0"/>
    </xf>
    <xf numFmtId="0" fontId="21" fillId="20" borderId="0" xfId="187" applyFont="1" applyFill="1"/>
    <xf numFmtId="0" fontId="15" fillId="20" borderId="0" xfId="187" applyFont="1" applyFill="1"/>
    <xf numFmtId="0" fontId="15" fillId="20" borderId="0" xfId="187" applyFont="1" applyFill="1" applyProtection="1">
      <protection locked="0"/>
    </xf>
    <xf numFmtId="0" fontId="21" fillId="19" borderId="0" xfId="187" applyFont="1" applyFill="1"/>
    <xf numFmtId="0" fontId="15" fillId="21" borderId="0" xfId="187" applyFont="1" applyFill="1"/>
    <xf numFmtId="0" fontId="15" fillId="22" borderId="0" xfId="187" applyFont="1" applyFill="1"/>
    <xf numFmtId="0" fontId="33" fillId="23" borderId="0" xfId="187" applyFont="1" applyFill="1"/>
    <xf numFmtId="0" fontId="15" fillId="23" borderId="0" xfId="187" applyFont="1" applyFill="1"/>
    <xf numFmtId="0" fontId="21" fillId="21" borderId="0" xfId="187" applyFont="1" applyFill="1"/>
    <xf numFmtId="0" fontId="21" fillId="24" borderId="0" xfId="187" applyFont="1" applyFill="1"/>
    <xf numFmtId="0" fontId="21" fillId="23" borderId="0" xfId="187" applyFont="1" applyFill="1"/>
    <xf numFmtId="0" fontId="21" fillId="22" borderId="0" xfId="187" applyFont="1" applyFill="1"/>
    <xf numFmtId="0" fontId="15" fillId="22" borderId="0" xfId="187" applyFont="1" applyFill="1" applyProtection="1">
      <protection locked="0"/>
    </xf>
    <xf numFmtId="0" fontId="15" fillId="23" borderId="0" xfId="187" applyFont="1" applyFill="1" applyBorder="1"/>
    <xf numFmtId="0" fontId="15" fillId="24" borderId="0" xfId="187" applyFont="1" applyFill="1" applyBorder="1"/>
    <xf numFmtId="0" fontId="15" fillId="24" borderId="0" xfId="181" applyFont="1" applyFill="1" applyBorder="1" applyAlignment="1"/>
    <xf numFmtId="0" fontId="15" fillId="12" borderId="19" xfId="179" applyFont="1" applyFill="1" applyBorder="1" applyAlignment="1" applyProtection="1">
      <alignment horizontal="center" vertical="center" wrapText="1"/>
    </xf>
    <xf numFmtId="0" fontId="15" fillId="12" borderId="19" xfId="186" applyFont="1" applyFill="1" applyBorder="1" applyAlignment="1">
      <alignment horizontal="center" vertical="justify"/>
    </xf>
    <xf numFmtId="0" fontId="15" fillId="0" borderId="9" xfId="187" applyFont="1" applyFill="1" applyBorder="1" applyAlignment="1" applyProtection="1">
      <alignment horizontal="center" textRotation="255"/>
    </xf>
    <xf numFmtId="0" fontId="15" fillId="0" borderId="9" xfId="0" applyFont="1" applyBorder="1" applyAlignment="1">
      <alignment horizontal="center" textRotation="255"/>
    </xf>
    <xf numFmtId="0" fontId="15" fillId="0" borderId="9" xfId="0" applyFont="1" applyBorder="1" applyAlignment="1">
      <alignment horizontal="center" textRotation="255" wrapText="1"/>
    </xf>
    <xf numFmtId="0" fontId="17" fillId="0" borderId="0" xfId="82" applyNumberFormat="1" applyFont="1" applyAlignment="1" applyProtection="1">
      <alignment horizontal="centerContinuous" vertical="top"/>
      <protection hidden="1"/>
    </xf>
    <xf numFmtId="0" fontId="15" fillId="0" borderId="0" xfId="77" applyNumberFormat="1" applyFont="1" applyAlignment="1" applyProtection="1">
      <alignment horizontal="centerContinuous"/>
      <protection hidden="1"/>
    </xf>
    <xf numFmtId="0" fontId="15" fillId="0" borderId="0" xfId="77" applyFont="1" applyProtection="1">
      <protection hidden="1"/>
    </xf>
    <xf numFmtId="0" fontId="15" fillId="0" borderId="0" xfId="183" applyNumberFormat="1" applyFont="1" applyBorder="1" applyAlignment="1" applyProtection="1">
      <alignment horizontal="centerContinuous" vertical="center"/>
      <protection hidden="1"/>
    </xf>
    <xf numFmtId="196" fontId="15" fillId="13" borderId="2" xfId="77" applyNumberFormat="1" applyFont="1" applyFill="1" applyBorder="1" applyAlignment="1" applyProtection="1">
      <alignment horizontal="right"/>
      <protection hidden="1"/>
    </xf>
    <xf numFmtId="196" fontId="15" fillId="13" borderId="20" xfId="77" applyNumberFormat="1" applyFont="1" applyFill="1" applyBorder="1" applyAlignment="1" applyProtection="1">
      <alignment horizontal="left"/>
      <protection hidden="1"/>
    </xf>
    <xf numFmtId="196" fontId="15" fillId="13" borderId="20" xfId="77" applyNumberFormat="1" applyFont="1" applyFill="1" applyBorder="1" applyAlignment="1" applyProtection="1">
      <alignment horizontal="right"/>
      <protection hidden="1"/>
    </xf>
    <xf numFmtId="196" fontId="15" fillId="0" borderId="6" xfId="77" applyNumberFormat="1" applyFont="1" applyFill="1" applyBorder="1" applyAlignment="1" applyProtection="1">
      <alignment horizontal="right"/>
      <protection hidden="1"/>
    </xf>
    <xf numFmtId="196" fontId="15" fillId="0" borderId="10" xfId="77" applyNumberFormat="1" applyFont="1" applyFill="1" applyBorder="1" applyAlignment="1" applyProtection="1">
      <alignment horizontal="left"/>
      <protection hidden="1"/>
    </xf>
    <xf numFmtId="196" fontId="15" fillId="0" borderId="10" xfId="77" applyNumberFormat="1" applyFont="1" applyFill="1" applyBorder="1" applyAlignment="1" applyProtection="1">
      <alignment horizontal="right"/>
      <protection hidden="1"/>
    </xf>
    <xf numFmtId="196" fontId="15" fillId="0" borderId="0" xfId="77" applyNumberFormat="1" applyFont="1" applyFill="1" applyBorder="1" applyAlignment="1" applyProtection="1">
      <alignment horizontal="right"/>
      <protection hidden="1"/>
    </xf>
    <xf numFmtId="0" fontId="15" fillId="0" borderId="6" xfId="77" applyFont="1" applyBorder="1" applyProtection="1">
      <protection hidden="1"/>
    </xf>
    <xf numFmtId="0" fontId="17" fillId="12" borderId="2" xfId="82" applyFont="1" applyFill="1" applyBorder="1" applyAlignment="1" applyProtection="1">
      <alignment horizontal="centerContinuous" vertical="center" wrapText="1"/>
      <protection hidden="1"/>
    </xf>
    <xf numFmtId="0" fontId="15" fillId="12" borderId="20" xfId="82" applyFont="1" applyFill="1" applyBorder="1" applyAlignment="1" applyProtection="1">
      <alignment horizontal="centerContinuous" vertical="center" wrapText="1"/>
      <protection hidden="1"/>
    </xf>
    <xf numFmtId="0" fontId="15" fillId="12" borderId="3" xfId="82" applyFont="1" applyFill="1" applyBorder="1" applyAlignment="1" applyProtection="1">
      <alignment horizontal="centerContinuous" vertical="center" wrapText="1"/>
      <protection hidden="1"/>
    </xf>
    <xf numFmtId="0" fontId="15" fillId="0" borderId="0" xfId="77" applyFont="1" applyBorder="1" applyProtection="1">
      <protection hidden="1"/>
    </xf>
    <xf numFmtId="3" fontId="15" fillId="0" borderId="0" xfId="77" applyNumberFormat="1" applyFont="1" applyBorder="1" applyProtection="1">
      <protection hidden="1"/>
    </xf>
    <xf numFmtId="3" fontId="15" fillId="0" borderId="7" xfId="77" applyNumberFormat="1" applyFont="1" applyBorder="1" applyProtection="1">
      <protection hidden="1"/>
    </xf>
    <xf numFmtId="0" fontId="17" fillId="0" borderId="4" xfId="77" applyFont="1" applyBorder="1" applyAlignment="1" applyProtection="1">
      <alignment horizontal="left"/>
      <protection hidden="1"/>
    </xf>
    <xf numFmtId="3" fontId="17" fillId="0" borderId="10" xfId="77" applyNumberFormat="1" applyFont="1" applyBorder="1" applyProtection="1">
      <protection hidden="1"/>
    </xf>
    <xf numFmtId="3" fontId="17" fillId="0" borderId="5" xfId="77" applyNumberFormat="1" applyFont="1" applyBorder="1" applyProtection="1">
      <protection hidden="1"/>
    </xf>
    <xf numFmtId="196" fontId="15" fillId="0" borderId="0" xfId="77" applyNumberFormat="1" applyFont="1" applyFill="1" applyBorder="1" applyAlignment="1" applyProtection="1">
      <alignment horizontal="left"/>
      <protection hidden="1"/>
    </xf>
    <xf numFmtId="0" fontId="17" fillId="12" borderId="3" xfId="82" applyFont="1" applyFill="1" applyBorder="1" applyAlignment="1" applyProtection="1">
      <alignment horizontal="centerContinuous" vertical="center" wrapText="1"/>
      <protection hidden="1"/>
    </xf>
    <xf numFmtId="3" fontId="17" fillId="0" borderId="7" xfId="77" applyNumberFormat="1" applyFont="1" applyBorder="1" applyProtection="1">
      <protection hidden="1"/>
    </xf>
    <xf numFmtId="0" fontId="15" fillId="0" borderId="16" xfId="77" applyFont="1" applyBorder="1" applyProtection="1">
      <protection hidden="1"/>
    </xf>
    <xf numFmtId="0" fontId="15" fillId="0" borderId="4" xfId="77" applyFont="1" applyBorder="1" applyProtection="1">
      <protection hidden="1"/>
    </xf>
    <xf numFmtId="3" fontId="15" fillId="0" borderId="10" xfId="77" applyNumberFormat="1" applyFont="1" applyBorder="1" applyProtection="1">
      <protection hidden="1"/>
    </xf>
    <xf numFmtId="0" fontId="17" fillId="0" borderId="0" xfId="77" applyFont="1" applyBorder="1" applyProtection="1">
      <protection hidden="1"/>
    </xf>
    <xf numFmtId="0" fontId="15" fillId="0" borderId="6" xfId="82" applyFont="1" applyFill="1" applyBorder="1" applyAlignment="1" applyProtection="1">
      <alignment horizontal="left" vertical="center"/>
      <protection hidden="1"/>
    </xf>
    <xf numFmtId="3" fontId="15" fillId="0" borderId="0" xfId="82" applyNumberFormat="1" applyFont="1" applyFill="1" applyBorder="1" applyAlignment="1" applyProtection="1">
      <protection hidden="1"/>
    </xf>
    <xf numFmtId="3" fontId="15" fillId="0" borderId="0" xfId="77" applyNumberFormat="1" applyFont="1" applyBorder="1" applyAlignment="1" applyProtection="1">
      <protection hidden="1"/>
    </xf>
    <xf numFmtId="3" fontId="17" fillId="0" borderId="7" xfId="77" applyNumberFormat="1" applyFont="1" applyBorder="1" applyAlignment="1" applyProtection="1">
      <protection hidden="1"/>
    </xf>
    <xf numFmtId="3" fontId="15" fillId="0" borderId="10" xfId="77" applyNumberFormat="1" applyFont="1" applyBorder="1" applyAlignment="1" applyProtection="1">
      <protection hidden="1"/>
    </xf>
    <xf numFmtId="3" fontId="17" fillId="0" borderId="5" xfId="77" applyNumberFormat="1" applyFont="1" applyBorder="1" applyAlignment="1" applyProtection="1">
      <protection hidden="1"/>
    </xf>
    <xf numFmtId="0" fontId="15" fillId="25" borderId="2" xfId="77" applyFont="1" applyFill="1" applyBorder="1" applyProtection="1">
      <protection hidden="1"/>
    </xf>
    <xf numFmtId="0" fontId="15" fillId="25" borderId="20" xfId="77" applyFont="1" applyFill="1" applyBorder="1" applyProtection="1">
      <protection hidden="1"/>
    </xf>
    <xf numFmtId="3" fontId="17" fillId="0" borderId="1" xfId="0" applyNumberFormat="1" applyFont="1" applyBorder="1" applyAlignment="1" applyProtection="1"/>
    <xf numFmtId="0" fontId="15" fillId="0" borderId="0" xfId="77" applyFont="1" applyBorder="1" applyAlignment="1" applyProtection="1">
      <alignment wrapText="1"/>
      <protection hidden="1"/>
    </xf>
    <xf numFmtId="3" fontId="17" fillId="0" borderId="0" xfId="77" applyNumberFormat="1" applyFont="1" applyBorder="1" applyAlignment="1" applyProtection="1">
      <protection hidden="1"/>
    </xf>
    <xf numFmtId="0" fontId="17" fillId="12" borderId="20" xfId="82" applyFont="1" applyFill="1" applyBorder="1" applyAlignment="1" applyProtection="1">
      <alignment horizontal="centerContinuous" vertical="center" wrapText="1"/>
      <protection hidden="1"/>
    </xf>
    <xf numFmtId="0" fontId="15" fillId="0" borderId="4" xfId="77" applyFont="1" applyBorder="1" applyAlignment="1" applyProtection="1">
      <alignment wrapText="1"/>
      <protection hidden="1"/>
    </xf>
    <xf numFmtId="0" fontId="15" fillId="0" borderId="1" xfId="0" applyFont="1" applyBorder="1" applyAlignment="1" applyProtection="1">
      <alignment horizontal="center"/>
    </xf>
    <xf numFmtId="0" fontId="15" fillId="11" borderId="1" xfId="183" applyFont="1" applyFill="1" applyBorder="1" applyAlignment="1" applyProtection="1">
      <alignment horizontal="center" vertical="center" wrapText="1"/>
    </xf>
    <xf numFmtId="0" fontId="17" fillId="11" borderId="1" xfId="183" applyFont="1" applyFill="1" applyBorder="1" applyAlignment="1" applyProtection="1">
      <alignment horizontal="center" vertical="center" wrapText="1"/>
    </xf>
    <xf numFmtId="0" fontId="15" fillId="0" borderId="1" xfId="180" applyFont="1" applyBorder="1" applyAlignment="1" applyProtection="1">
      <alignment horizontal="left" vertical="center" wrapText="1"/>
    </xf>
    <xf numFmtId="0" fontId="15" fillId="0" borderId="1" xfId="182" applyFont="1" applyBorder="1" applyAlignment="1" applyProtection="1">
      <alignment horizontal="left" vertical="center" wrapText="1"/>
    </xf>
    <xf numFmtId="0" fontId="17" fillId="0" borderId="1" xfId="180" applyFont="1" applyBorder="1" applyAlignment="1" applyProtection="1">
      <alignment horizontal="left" vertical="center"/>
    </xf>
    <xf numFmtId="0" fontId="15" fillId="0" borderId="1" xfId="183" applyFont="1" applyFill="1" applyBorder="1" applyAlignment="1" applyProtection="1">
      <alignment horizontal="left" vertical="center" wrapText="1"/>
    </xf>
    <xf numFmtId="0" fontId="17" fillId="0" borderId="0" xfId="0" applyFont="1" applyBorder="1" applyAlignment="1" applyProtection="1">
      <alignment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/>
    </xf>
    <xf numFmtId="0" fontId="17" fillId="19" borderId="21" xfId="0" applyFont="1" applyFill="1" applyBorder="1" applyAlignment="1">
      <alignment horizontal="center"/>
    </xf>
    <xf numFmtId="0" fontId="17" fillId="19" borderId="1" xfId="0" applyFont="1" applyFill="1" applyBorder="1" applyAlignment="1">
      <alignment horizontal="center"/>
    </xf>
    <xf numFmtId="0" fontId="17" fillId="19" borderId="1" xfId="0" applyFont="1" applyFill="1" applyBorder="1"/>
    <xf numFmtId="3" fontId="17" fillId="19" borderId="22" xfId="0" applyNumberFormat="1" applyFont="1" applyFill="1" applyBorder="1"/>
    <xf numFmtId="0" fontId="15" fillId="19" borderId="21" xfId="0" applyFont="1" applyFill="1" applyBorder="1"/>
    <xf numFmtId="0" fontId="15" fillId="19" borderId="1" xfId="0" applyFont="1" applyFill="1" applyBorder="1"/>
    <xf numFmtId="189" fontId="15" fillId="19" borderId="1" xfId="0" applyNumberFormat="1" applyFont="1" applyFill="1" applyBorder="1"/>
    <xf numFmtId="0" fontId="17" fillId="19" borderId="1" xfId="183" applyFont="1" applyFill="1" applyBorder="1" applyAlignment="1" applyProtection="1">
      <alignment horizontal="center" vertical="top" wrapText="1"/>
    </xf>
    <xf numFmtId="0" fontId="17" fillId="19" borderId="1" xfId="183" applyFont="1" applyFill="1" applyBorder="1" applyAlignment="1" applyProtection="1">
      <alignment horizontal="left" vertical="top" wrapText="1"/>
    </xf>
    <xf numFmtId="3" fontId="15" fillId="19" borderId="22" xfId="0" applyNumberFormat="1" applyFont="1" applyFill="1" applyBorder="1"/>
    <xf numFmtId="0" fontId="17" fillId="19" borderId="1" xfId="0" applyFont="1" applyFill="1" applyBorder="1" applyAlignment="1" applyProtection="1">
      <alignment horizontal="center" wrapText="1"/>
    </xf>
    <xf numFmtId="0" fontId="17" fillId="19" borderId="1" xfId="0" applyFont="1" applyFill="1" applyBorder="1" applyAlignment="1" applyProtection="1">
      <alignment wrapText="1"/>
    </xf>
    <xf numFmtId="0" fontId="15" fillId="19" borderId="1" xfId="0" applyFont="1" applyFill="1" applyBorder="1" applyAlignment="1" applyProtection="1">
      <alignment horizontal="center" wrapText="1"/>
    </xf>
    <xf numFmtId="0" fontId="15" fillId="19" borderId="1" xfId="0" applyFont="1" applyFill="1" applyBorder="1" applyAlignment="1" applyProtection="1">
      <alignment wrapText="1"/>
    </xf>
    <xf numFmtId="0" fontId="15" fillId="19" borderId="1" xfId="0" applyFont="1" applyFill="1" applyBorder="1" applyAlignment="1" applyProtection="1">
      <alignment horizontal="center" vertical="center" wrapText="1"/>
    </xf>
    <xf numFmtId="0" fontId="15" fillId="19" borderId="1" xfId="0" applyFont="1" applyFill="1" applyBorder="1" applyAlignment="1" applyProtection="1">
      <alignment horizontal="left" vertical="center" wrapText="1" indent="1"/>
    </xf>
    <xf numFmtId="0" fontId="17" fillId="19" borderId="1" xfId="0" applyFont="1" applyFill="1" applyBorder="1" applyAlignment="1" applyProtection="1">
      <alignment horizontal="right" wrapText="1"/>
    </xf>
    <xf numFmtId="0" fontId="17" fillId="19" borderId="1" xfId="0" applyFont="1" applyFill="1" applyBorder="1" applyAlignment="1" applyProtection="1">
      <alignment horizontal="center"/>
    </xf>
    <xf numFmtId="0" fontId="17" fillId="19" borderId="1" xfId="0" applyFont="1" applyFill="1" applyBorder="1" applyProtection="1"/>
    <xf numFmtId="0" fontId="15" fillId="19" borderId="1" xfId="0" applyFont="1" applyFill="1" applyBorder="1" applyAlignment="1" applyProtection="1">
      <alignment horizontal="center"/>
    </xf>
    <xf numFmtId="0" fontId="15" fillId="19" borderId="1" xfId="0" applyFont="1" applyFill="1" applyBorder="1" applyProtection="1"/>
    <xf numFmtId="0" fontId="17" fillId="19" borderId="1" xfId="0" applyFont="1" applyFill="1" applyBorder="1" applyAlignment="1" applyProtection="1">
      <alignment horizontal="right"/>
    </xf>
    <xf numFmtId="0" fontId="15" fillId="19" borderId="1" xfId="0" applyFont="1" applyFill="1" applyBorder="1" applyAlignment="1" applyProtection="1">
      <alignment horizontal="left" indent="3"/>
    </xf>
    <xf numFmtId="0" fontId="15" fillId="26" borderId="21" xfId="0" applyFont="1" applyFill="1" applyBorder="1"/>
    <xf numFmtId="0" fontId="15" fillId="26" borderId="1" xfId="0" applyFont="1" applyFill="1" applyBorder="1"/>
    <xf numFmtId="189" fontId="15" fillId="26" borderId="1" xfId="0" applyNumberFormat="1" applyFont="1" applyFill="1" applyBorder="1"/>
    <xf numFmtId="0" fontId="17" fillId="26" borderId="1" xfId="0" applyFont="1" applyFill="1" applyBorder="1" applyAlignment="1" applyProtection="1">
      <alignment horizontal="center"/>
    </xf>
    <xf numFmtId="0" fontId="17" fillId="26" borderId="1" xfId="0" applyFont="1" applyFill="1" applyBorder="1" applyProtection="1"/>
    <xf numFmtId="3" fontId="15" fillId="26" borderId="22" xfId="0" applyNumberFormat="1" applyFont="1" applyFill="1" applyBorder="1"/>
    <xf numFmtId="0" fontId="17" fillId="26" borderId="1" xfId="0" applyFont="1" applyFill="1" applyBorder="1" applyAlignment="1" applyProtection="1">
      <alignment horizontal="center" wrapText="1"/>
    </xf>
    <xf numFmtId="0" fontId="17" fillId="26" borderId="1" xfId="0" applyFont="1" applyFill="1" applyBorder="1" applyAlignment="1" applyProtection="1">
      <alignment wrapText="1"/>
    </xf>
    <xf numFmtId="0" fontId="15" fillId="26" borderId="1" xfId="0" applyFont="1" applyFill="1" applyBorder="1" applyAlignment="1" applyProtection="1">
      <alignment horizontal="center" wrapText="1"/>
    </xf>
    <xf numFmtId="0" fontId="15" fillId="26" borderId="1" xfId="0" applyFont="1" applyFill="1" applyBorder="1" applyAlignment="1" applyProtection="1">
      <alignment horizontal="center" vertical="center" wrapText="1"/>
    </xf>
    <xf numFmtId="0" fontId="15" fillId="26" borderId="1" xfId="0" applyFont="1" applyFill="1" applyBorder="1" applyAlignment="1" applyProtection="1">
      <alignment wrapText="1"/>
    </xf>
    <xf numFmtId="0" fontId="17" fillId="26" borderId="1" xfId="0" applyFont="1" applyFill="1" applyBorder="1" applyAlignment="1" applyProtection="1">
      <alignment horizontal="right" wrapText="1"/>
    </xf>
    <xf numFmtId="0" fontId="15" fillId="26" borderId="1" xfId="0" applyFont="1" applyFill="1" applyBorder="1" applyAlignment="1" applyProtection="1">
      <alignment horizontal="left" indent="1"/>
    </xf>
    <xf numFmtId="0" fontId="15" fillId="26" borderId="1" xfId="0" applyFont="1" applyFill="1" applyBorder="1" applyAlignment="1" applyProtection="1">
      <alignment horizontal="center"/>
    </xf>
    <xf numFmtId="0" fontId="15" fillId="26" borderId="1" xfId="0" applyFont="1" applyFill="1" applyBorder="1" applyAlignment="1">
      <alignment horizontal="left" wrapText="1" indent="1"/>
    </xf>
    <xf numFmtId="0" fontId="17" fillId="26" borderId="1" xfId="0" applyFont="1" applyFill="1" applyBorder="1" applyAlignment="1" applyProtection="1">
      <alignment horizontal="right"/>
    </xf>
    <xf numFmtId="0" fontId="15" fillId="26" borderId="1" xfId="0" applyFont="1" applyFill="1" applyBorder="1" applyAlignment="1" applyProtection="1">
      <alignment horizontal="left" wrapText="1"/>
    </xf>
    <xf numFmtId="0" fontId="15" fillId="26" borderId="1" xfId="0" applyFont="1" applyFill="1" applyBorder="1" applyProtection="1"/>
    <xf numFmtId="0" fontId="15" fillId="20" borderId="21" xfId="0" applyFont="1" applyFill="1" applyBorder="1"/>
    <xf numFmtId="0" fontId="15" fillId="20" borderId="1" xfId="0" applyFont="1" applyFill="1" applyBorder="1"/>
    <xf numFmtId="189" fontId="15" fillId="20" borderId="1" xfId="0" applyNumberFormat="1" applyFont="1" applyFill="1" applyBorder="1"/>
    <xf numFmtId="0" fontId="15" fillId="20" borderId="1" xfId="183" applyFont="1" applyFill="1" applyBorder="1" applyAlignment="1" applyProtection="1">
      <alignment horizontal="center" vertical="center" wrapText="1"/>
    </xf>
    <xf numFmtId="0" fontId="17" fillId="20" borderId="1" xfId="185" applyFont="1" applyFill="1" applyBorder="1" applyAlignment="1" applyProtection="1">
      <alignment vertical="center" wrapText="1"/>
    </xf>
    <xf numFmtId="3" fontId="15" fillId="20" borderId="22" xfId="0" applyNumberFormat="1" applyFont="1" applyFill="1" applyBorder="1"/>
    <xf numFmtId="0" fontId="17" fillId="20" borderId="1" xfId="183" applyFont="1" applyFill="1" applyBorder="1" applyAlignment="1" applyProtection="1">
      <alignment horizontal="center" vertical="center" wrapText="1"/>
    </xf>
    <xf numFmtId="0" fontId="17" fillId="20" borderId="1" xfId="0" applyFont="1" applyFill="1" applyBorder="1" applyAlignment="1" applyProtection="1">
      <alignment vertical="center"/>
    </xf>
    <xf numFmtId="0" fontId="15" fillId="20" borderId="1" xfId="0" applyFont="1" applyFill="1" applyBorder="1" applyAlignment="1" applyProtection="1">
      <alignment vertical="center" wrapText="1"/>
    </xf>
    <xf numFmtId="0" fontId="17" fillId="20" borderId="1" xfId="0" applyFont="1" applyFill="1" applyBorder="1" applyAlignment="1" applyProtection="1">
      <alignment horizontal="center" vertical="center" wrapText="1"/>
    </xf>
    <xf numFmtId="0" fontId="17" fillId="20" borderId="1" xfId="0" applyFont="1" applyFill="1" applyBorder="1" applyAlignment="1" applyProtection="1">
      <alignment vertical="center" wrapText="1"/>
    </xf>
    <xf numFmtId="0" fontId="15" fillId="21" borderId="21" xfId="0" applyFont="1" applyFill="1" applyBorder="1"/>
    <xf numFmtId="0" fontId="15" fillId="21" borderId="1" xfId="0" applyFont="1" applyFill="1" applyBorder="1"/>
    <xf numFmtId="189" fontId="15" fillId="21" borderId="1" xfId="0" applyNumberFormat="1" applyFont="1" applyFill="1" applyBorder="1"/>
    <xf numFmtId="0" fontId="15" fillId="21" borderId="1" xfId="183" applyFont="1" applyFill="1" applyBorder="1" applyAlignment="1" applyProtection="1">
      <alignment horizontal="center" vertical="center" wrapText="1"/>
    </xf>
    <xf numFmtId="0" fontId="17" fillId="21" borderId="1" xfId="185" applyFont="1" applyFill="1" applyBorder="1" applyAlignment="1" applyProtection="1">
      <alignment vertical="center" wrapText="1"/>
    </xf>
    <xf numFmtId="3" fontId="15" fillId="21" borderId="22" xfId="0" applyNumberFormat="1" applyFont="1" applyFill="1" applyBorder="1"/>
    <xf numFmtId="0" fontId="17" fillId="21" borderId="1" xfId="183" applyFont="1" applyFill="1" applyBorder="1" applyAlignment="1" applyProtection="1">
      <alignment horizontal="center" vertical="center" wrapText="1"/>
    </xf>
    <xf numFmtId="0" fontId="17" fillId="21" borderId="1" xfId="0" applyFont="1" applyFill="1" applyBorder="1" applyAlignment="1" applyProtection="1">
      <alignment vertical="center"/>
    </xf>
    <xf numFmtId="0" fontId="15" fillId="21" borderId="1" xfId="0" applyFont="1" applyFill="1" applyBorder="1" applyAlignment="1" applyProtection="1">
      <alignment vertical="center" wrapText="1"/>
    </xf>
    <xf numFmtId="0" fontId="15" fillId="21" borderId="1" xfId="0" applyFont="1" applyFill="1" applyBorder="1" applyAlignment="1" applyProtection="1">
      <alignment horizontal="left" vertical="center" wrapText="1"/>
    </xf>
    <xf numFmtId="0" fontId="17" fillId="21" borderId="1" xfId="0" applyFont="1" applyFill="1" applyBorder="1" applyAlignment="1" applyProtection="1">
      <alignment horizontal="center" vertical="center" wrapText="1"/>
    </xf>
    <xf numFmtId="0" fontId="17" fillId="21" borderId="1" xfId="0" applyFont="1" applyFill="1" applyBorder="1" applyAlignment="1" applyProtection="1">
      <alignment vertical="center" wrapText="1"/>
    </xf>
    <xf numFmtId="0" fontId="15" fillId="24" borderId="21" xfId="0" applyFont="1" applyFill="1" applyBorder="1"/>
    <xf numFmtId="0" fontId="15" fillId="24" borderId="1" xfId="0" applyFont="1" applyFill="1" applyBorder="1"/>
    <xf numFmtId="189" fontId="15" fillId="24" borderId="1" xfId="0" applyNumberFormat="1" applyFont="1" applyFill="1" applyBorder="1"/>
    <xf numFmtId="0" fontId="15" fillId="24" borderId="1" xfId="183" applyFont="1" applyFill="1" applyBorder="1" applyAlignment="1" applyProtection="1">
      <alignment horizontal="left" vertical="center" wrapText="1"/>
    </xf>
    <xf numFmtId="0" fontId="17" fillId="24" borderId="1" xfId="0" applyFont="1" applyFill="1" applyBorder="1" applyAlignment="1" applyProtection="1">
      <alignment horizontal="left" vertical="center" wrapText="1"/>
    </xf>
    <xf numFmtId="3" fontId="15" fillId="24" borderId="22" xfId="0" applyNumberFormat="1" applyFont="1" applyFill="1" applyBorder="1"/>
    <xf numFmtId="0" fontId="15" fillId="24" borderId="1" xfId="0" applyFont="1" applyFill="1" applyBorder="1" applyAlignment="1" applyProtection="1">
      <alignment horizontal="left" vertical="center" wrapText="1"/>
    </xf>
    <xf numFmtId="0" fontId="15" fillId="24" borderId="1" xfId="0" applyFont="1" applyFill="1" applyBorder="1" applyAlignment="1" applyProtection="1">
      <alignment horizontal="left" vertical="center" wrapText="1" indent="2"/>
    </xf>
    <xf numFmtId="0" fontId="15" fillId="24" borderId="1" xfId="0" applyFont="1" applyFill="1" applyBorder="1" applyProtection="1"/>
    <xf numFmtId="0" fontId="17" fillId="24" borderId="1" xfId="183" applyFont="1" applyFill="1" applyBorder="1" applyAlignment="1" applyProtection="1">
      <alignment horizontal="left" vertical="center" wrapText="1"/>
    </xf>
    <xf numFmtId="0" fontId="15" fillId="21" borderId="1" xfId="183" applyFont="1" applyFill="1" applyBorder="1" applyAlignment="1" applyProtection="1">
      <alignment horizontal="left" vertical="center" wrapText="1"/>
    </xf>
    <xf numFmtId="0" fontId="17" fillId="21" borderId="1" xfId="186" applyFont="1" applyFill="1" applyBorder="1" applyAlignment="1" applyProtection="1">
      <alignment horizontal="left" vertical="justify" wrapText="1"/>
    </xf>
    <xf numFmtId="0" fontId="15" fillId="21" borderId="1" xfId="186" applyFont="1" applyFill="1" applyBorder="1" applyAlignment="1" applyProtection="1">
      <alignment horizontal="left" vertical="justify" wrapText="1"/>
    </xf>
    <xf numFmtId="0" fontId="15" fillId="24" borderId="1" xfId="180" applyFont="1" applyFill="1" applyBorder="1" applyAlignment="1" applyProtection="1">
      <alignment horizontal="left" vertical="center" wrapText="1"/>
    </xf>
    <xf numFmtId="0" fontId="15" fillId="24" borderId="1" xfId="180" applyFont="1" applyFill="1" applyBorder="1" applyAlignment="1" applyProtection="1">
      <alignment horizontal="left" wrapText="1"/>
    </xf>
    <xf numFmtId="0" fontId="15" fillId="24" borderId="1" xfId="180" applyFont="1" applyFill="1" applyBorder="1" applyAlignment="1" applyProtection="1">
      <alignment horizontal="left" wrapText="1" indent="1"/>
    </xf>
    <xf numFmtId="0" fontId="15" fillId="24" borderId="1" xfId="182" applyFont="1" applyFill="1" applyBorder="1" applyAlignment="1" applyProtection="1">
      <alignment horizontal="left" vertical="center" wrapText="1"/>
    </xf>
    <xf numFmtId="0" fontId="15" fillId="24" borderId="1" xfId="182" applyFont="1" applyFill="1" applyBorder="1" applyAlignment="1" applyProtection="1">
      <alignment horizontal="left" wrapText="1" indent="1"/>
    </xf>
    <xf numFmtId="0" fontId="17" fillId="24" borderId="1" xfId="180" applyFont="1" applyFill="1" applyBorder="1" applyAlignment="1" applyProtection="1">
      <alignment horizontal="left" vertical="center"/>
    </xf>
    <xf numFmtId="0" fontId="17" fillId="24" borderId="1" xfId="180" applyFont="1" applyFill="1" applyBorder="1" applyAlignment="1" applyProtection="1">
      <alignment horizontal="left"/>
    </xf>
    <xf numFmtId="0" fontId="15" fillId="23" borderId="21" xfId="0" applyFont="1" applyFill="1" applyBorder="1"/>
    <xf numFmtId="0" fontId="15" fillId="23" borderId="1" xfId="0" applyFont="1" applyFill="1" applyBorder="1"/>
    <xf numFmtId="189" fontId="15" fillId="23" borderId="1" xfId="0" applyNumberFormat="1" applyFont="1" applyFill="1" applyBorder="1"/>
    <xf numFmtId="0" fontId="17" fillId="23" borderId="1" xfId="183" applyFont="1" applyFill="1" applyBorder="1" applyAlignment="1" applyProtection="1">
      <alignment horizontal="left" vertical="center" wrapText="1"/>
    </xf>
    <xf numFmtId="0" fontId="17" fillId="23" borderId="1" xfId="0" applyFont="1" applyFill="1" applyBorder="1" applyAlignment="1" applyProtection="1">
      <alignment horizontal="left" vertical="center" wrapText="1"/>
    </xf>
    <xf numFmtId="3" fontId="15" fillId="23" borderId="22" xfId="0" applyNumberFormat="1" applyFont="1" applyFill="1" applyBorder="1"/>
    <xf numFmtId="0" fontId="15" fillId="23" borderId="1" xfId="183" applyFont="1" applyFill="1" applyBorder="1" applyAlignment="1" applyProtection="1">
      <alignment horizontal="left" vertical="center" wrapText="1"/>
    </xf>
    <xf numFmtId="0" fontId="15" fillId="23" borderId="1" xfId="0" applyFont="1" applyFill="1" applyBorder="1" applyAlignment="1" applyProtection="1">
      <alignment horizontal="left" vertical="center" wrapText="1"/>
    </xf>
    <xf numFmtId="0" fontId="15" fillId="23" borderId="1" xfId="0" applyFont="1" applyFill="1" applyBorder="1" applyAlignment="1" applyProtection="1">
      <alignment horizontal="left" vertical="center" wrapText="1" indent="3"/>
    </xf>
    <xf numFmtId="0" fontId="15" fillId="22" borderId="21" xfId="0" applyFont="1" applyFill="1" applyBorder="1"/>
    <xf numFmtId="0" fontId="15" fillId="22" borderId="1" xfId="0" applyFont="1" applyFill="1" applyBorder="1"/>
    <xf numFmtId="189" fontId="15" fillId="22" borderId="1" xfId="0" applyNumberFormat="1" applyFont="1" applyFill="1" applyBorder="1"/>
    <xf numFmtId="0" fontId="17" fillId="22" borderId="1" xfId="183" applyFont="1" applyFill="1" applyBorder="1" applyAlignment="1" applyProtection="1">
      <alignment horizontal="left" vertical="center" wrapText="1"/>
    </xf>
    <xf numFmtId="0" fontId="17" fillId="22" borderId="1" xfId="0" applyFont="1" applyFill="1" applyBorder="1" applyAlignment="1" applyProtection="1">
      <alignment horizontal="left" vertical="top" wrapText="1"/>
    </xf>
    <xf numFmtId="3" fontId="15" fillId="22" borderId="22" xfId="0" applyNumberFormat="1" applyFont="1" applyFill="1" applyBorder="1"/>
    <xf numFmtId="0" fontId="15" fillId="22" borderId="1" xfId="183" applyFont="1" applyFill="1" applyBorder="1" applyAlignment="1" applyProtection="1">
      <alignment horizontal="left" vertical="center" wrapText="1"/>
    </xf>
    <xf numFmtId="0" fontId="15" fillId="22" borderId="1" xfId="0" applyFont="1" applyFill="1" applyBorder="1" applyAlignment="1" applyProtection="1">
      <alignment horizontal="left" vertical="top" wrapText="1"/>
    </xf>
    <xf numFmtId="0" fontId="15" fillId="22" borderId="1" xfId="0" applyFont="1" applyFill="1" applyBorder="1" applyAlignment="1" applyProtection="1">
      <alignment horizontal="left" vertical="top" wrapText="1" indent="1"/>
    </xf>
    <xf numFmtId="0" fontId="15" fillId="22" borderId="23" xfId="0" applyFont="1" applyFill="1" applyBorder="1"/>
    <xf numFmtId="0" fontId="15" fillId="22" borderId="19" xfId="0" applyFont="1" applyFill="1" applyBorder="1"/>
    <xf numFmtId="189" fontId="15" fillId="22" borderId="19" xfId="0" applyNumberFormat="1" applyFont="1" applyFill="1" applyBorder="1"/>
    <xf numFmtId="0" fontId="15" fillId="22" borderId="19" xfId="183" applyFont="1" applyFill="1" applyBorder="1" applyAlignment="1" applyProtection="1">
      <alignment horizontal="left" vertical="center" wrapText="1"/>
    </xf>
    <xf numFmtId="0" fontId="17" fillId="22" borderId="19" xfId="0" applyFont="1" applyFill="1" applyBorder="1" applyAlignment="1" applyProtection="1">
      <alignment horizontal="left" vertical="top" wrapText="1"/>
    </xf>
    <xf numFmtId="3" fontId="15" fillId="22" borderId="24" xfId="0" applyNumberFormat="1" applyFont="1" applyFill="1" applyBorder="1"/>
    <xf numFmtId="49" fontId="28" fillId="10" borderId="1" xfId="62" applyNumberFormat="1" applyFont="1" applyFill="1" applyBorder="1" applyAlignment="1" applyProtection="1">
      <protection locked="0"/>
    </xf>
    <xf numFmtId="195" fontId="15" fillId="0" borderId="0" xfId="183" applyNumberFormat="1" applyFont="1" applyAlignment="1" applyProtection="1">
      <alignment horizontal="left" vertical="center" wrapText="1"/>
    </xf>
    <xf numFmtId="0" fontId="15" fillId="0" borderId="0" xfId="183" applyFont="1" applyBorder="1" applyAlignment="1" applyProtection="1">
      <alignment horizontal="right" vertical="center"/>
    </xf>
    <xf numFmtId="0" fontId="15" fillId="0" borderId="0" xfId="183" applyFont="1" applyBorder="1" applyAlignment="1" applyProtection="1">
      <alignment vertical="center"/>
    </xf>
    <xf numFmtId="0" fontId="15" fillId="0" borderId="0" xfId="183" applyFont="1" applyBorder="1" applyAlignment="1" applyProtection="1">
      <alignment horizontal="left" vertical="center"/>
    </xf>
    <xf numFmtId="0" fontId="15" fillId="0" borderId="1" xfId="183" applyFont="1" applyBorder="1" applyAlignment="1" applyProtection="1">
      <alignment horizontal="center" vertical="center" wrapText="1"/>
    </xf>
    <xf numFmtId="49" fontId="15" fillId="0" borderId="1" xfId="183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183" applyFont="1" applyBorder="1" applyAlignment="1" applyProtection="1">
      <alignment horizontal="centerContinuous" vertical="center"/>
    </xf>
    <xf numFmtId="0" fontId="5" fillId="0" borderId="0" xfId="183" applyFont="1" applyBorder="1" applyAlignment="1" applyProtection="1">
      <alignment horizontal="centerContinuous" vertical="center" wrapText="1"/>
    </xf>
    <xf numFmtId="0" fontId="6" fillId="0" borderId="0" xfId="183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183" applyFont="1" applyBorder="1" applyAlignment="1" applyProtection="1">
      <alignment horizontal="centerContinuous" vertical="center" wrapText="1"/>
    </xf>
    <xf numFmtId="0" fontId="6" fillId="0" borderId="0" xfId="183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183" applyFont="1" applyFill="1" applyAlignment="1" applyProtection="1">
      <alignment vertical="top"/>
    </xf>
    <xf numFmtId="0" fontId="5" fillId="0" borderId="0" xfId="183" applyFont="1" applyBorder="1" applyAlignment="1" applyProtection="1">
      <alignment vertical="center" wrapText="1"/>
    </xf>
    <xf numFmtId="0" fontId="6" fillId="0" borderId="0" xfId="183" applyFont="1" applyAlignment="1" applyProtection="1">
      <alignment vertical="center" wrapText="1"/>
    </xf>
    <xf numFmtId="0" fontId="5" fillId="0" borderId="0" xfId="183" applyFont="1" applyBorder="1" applyAlignment="1" applyProtection="1">
      <alignment horizontal="right" vertical="center"/>
    </xf>
    <xf numFmtId="195" fontId="5" fillId="0" borderId="0" xfId="183" applyNumberFormat="1" applyFont="1" applyAlignment="1" applyProtection="1">
      <alignment horizontal="left" vertical="center" wrapText="1"/>
    </xf>
    <xf numFmtId="0" fontId="6" fillId="0" borderId="0" xfId="183" applyFont="1" applyBorder="1" applyAlignment="1" applyProtection="1">
      <alignment vertical="top" wrapText="1"/>
    </xf>
    <xf numFmtId="0" fontId="5" fillId="0" borderId="0" xfId="183" applyFont="1" applyBorder="1" applyAlignment="1" applyProtection="1">
      <alignment vertical="center"/>
    </xf>
    <xf numFmtId="0" fontId="5" fillId="0" borderId="0" xfId="183" applyFont="1" applyBorder="1" applyAlignment="1" applyProtection="1">
      <alignment horizontal="left" vertical="center"/>
    </xf>
    <xf numFmtId="0" fontId="6" fillId="0" borderId="0" xfId="183" applyFont="1" applyFill="1" applyBorder="1" applyAlignment="1" applyProtection="1">
      <alignment vertical="top" wrapText="1"/>
    </xf>
    <xf numFmtId="0" fontId="5" fillId="0" borderId="0" xfId="184" applyFont="1" applyFill="1" applyBorder="1" applyAlignment="1" applyProtection="1">
      <alignment horizontal="right" vertical="center" wrapText="1"/>
    </xf>
    <xf numFmtId="0" fontId="10" fillId="0" borderId="0" xfId="185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27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27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1" xfId="180" applyFont="1" applyBorder="1" applyAlignment="1" applyProtection="1">
      <alignment horizontal="center"/>
    </xf>
    <xf numFmtId="0" fontId="15" fillId="0" borderId="1" xfId="180" applyFont="1" applyFill="1" applyBorder="1" applyAlignment="1" applyProtection="1">
      <alignment horizontal="centerContinuous"/>
    </xf>
    <xf numFmtId="0" fontId="15" fillId="0" borderId="1" xfId="180" applyFont="1" applyBorder="1" applyAlignment="1" applyProtection="1">
      <alignment horizontal="center" vertical="center" wrapText="1"/>
    </xf>
    <xf numFmtId="195" fontId="15" fillId="0" borderId="0" xfId="183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Border="1" applyAlignment="1" applyProtection="1">
      <alignment horizontal="right" vertical="top" wrapText="1"/>
    </xf>
    <xf numFmtId="0" fontId="15" fillId="0" borderId="1" xfId="0" applyFont="1" applyBorder="1" applyAlignment="1" applyProtection="1">
      <alignment horizontal="center" vertical="top" wrapText="1"/>
    </xf>
    <xf numFmtId="0" fontId="17" fillId="0" borderId="0" xfId="0" applyFont="1" applyProtection="1">
      <protection hidden="1"/>
    </xf>
    <xf numFmtId="0" fontId="15" fillId="0" borderId="0" xfId="0" applyFont="1"/>
    <xf numFmtId="0" fontId="35" fillId="0" borderId="0" xfId="0" applyFont="1"/>
    <xf numFmtId="0" fontId="15" fillId="0" borderId="0" xfId="0" applyFont="1" applyFill="1"/>
    <xf numFmtId="3" fontId="15" fillId="0" borderId="0" xfId="0" applyNumberFormat="1" applyFont="1" applyFill="1"/>
    <xf numFmtId="3" fontId="15" fillId="0" borderId="0" xfId="0" applyNumberFormat="1" applyFont="1" applyBorder="1" applyAlignment="1" applyProtection="1">
      <alignment horizontal="left" vertical="top" wrapText="1"/>
    </xf>
    <xf numFmtId="3" fontId="15" fillId="0" borderId="0" xfId="0" applyNumberFormat="1" applyFont="1" applyBorder="1" applyProtection="1"/>
    <xf numFmtId="3" fontId="15" fillId="0" borderId="0" xfId="0" applyNumberFormat="1" applyFont="1" applyProtection="1"/>
    <xf numFmtId="3" fontId="17" fillId="0" borderId="1" xfId="0" applyNumberFormat="1" applyFont="1" applyBorder="1" applyAlignment="1" applyProtection="1">
      <alignment horizontal="center" vertical="center" wrapText="1"/>
    </xf>
    <xf numFmtId="3" fontId="15" fillId="0" borderId="1" xfId="0" applyNumberFormat="1" applyFont="1" applyBorder="1" applyAlignment="1" applyProtection="1">
      <alignment horizontal="center" vertical="center" wrapText="1"/>
    </xf>
    <xf numFmtId="3" fontId="17" fillId="0" borderId="1" xfId="0" applyNumberFormat="1" applyFont="1" applyBorder="1" applyAlignment="1" applyProtection="1">
      <alignment horizontal="left" vertical="top" wrapText="1"/>
    </xf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82" applyNumberFormat="1" applyFont="1" applyBorder="1" applyAlignment="1">
      <alignment horizontal="left" vertical="top" wrapText="1"/>
    </xf>
    <xf numFmtId="0" fontId="15" fillId="0" borderId="1" xfId="79" applyFont="1" applyBorder="1"/>
    <xf numFmtId="0" fontId="15" fillId="0" borderId="1" xfId="79" applyFont="1" applyBorder="1" applyAlignment="1">
      <alignment wrapText="1"/>
    </xf>
    <xf numFmtId="178" fontId="17" fillId="0" borderId="0" xfId="61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186" applyFont="1" applyFill="1" applyBorder="1" applyAlignment="1" applyProtection="1">
      <alignment horizontal="left" vertical="center" wrapText="1"/>
    </xf>
    <xf numFmtId="0" fontId="15" fillId="0" borderId="1" xfId="186" applyFont="1" applyFill="1" applyBorder="1" applyAlignment="1" applyProtection="1">
      <alignment horizontal="left" vertical="justify" wrapText="1"/>
    </xf>
    <xf numFmtId="0" fontId="17" fillId="0" borderId="0" xfId="183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186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183" applyFont="1" applyFill="1" applyAlignment="1" applyProtection="1">
      <alignment horizontal="left" vertical="justify"/>
    </xf>
    <xf numFmtId="0" fontId="17" fillId="0" borderId="9" xfId="186" applyFont="1" applyFill="1" applyBorder="1" applyAlignment="1" applyProtection="1">
      <alignment horizontal="center" vertical="center" wrapText="1"/>
    </xf>
    <xf numFmtId="0" fontId="15" fillId="0" borderId="1" xfId="183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22" borderId="1" xfId="183" applyFont="1" applyFill="1" applyBorder="1" applyAlignment="1" applyProtection="1">
      <alignment horizontal="center" vertical="center" wrapText="1"/>
    </xf>
    <xf numFmtId="0" fontId="15" fillId="22" borderId="1" xfId="0" applyFont="1" applyFill="1" applyBorder="1" applyAlignment="1" applyProtection="1">
      <alignment horizontal="left"/>
    </xf>
    <xf numFmtId="0" fontId="15" fillId="22" borderId="1" xfId="186" applyFont="1" applyFill="1" applyBorder="1" applyAlignment="1" applyProtection="1">
      <alignment horizontal="left" vertical="center" wrapText="1"/>
    </xf>
    <xf numFmtId="0" fontId="15" fillId="22" borderId="1" xfId="186" applyFont="1" applyFill="1" applyBorder="1" applyAlignment="1" applyProtection="1">
      <alignment horizontal="left" vertical="justify" wrapText="1"/>
    </xf>
    <xf numFmtId="0" fontId="15" fillId="22" borderId="1" xfId="0" applyFont="1" applyFill="1" applyBorder="1" applyProtection="1"/>
    <xf numFmtId="49" fontId="15" fillId="10" borderId="1" xfId="187" applyNumberFormat="1" applyFont="1" applyFill="1" applyBorder="1" applyAlignment="1" applyProtection="1">
      <alignment horizontal="center"/>
      <protection locked="0"/>
    </xf>
    <xf numFmtId="0" fontId="36" fillId="0" borderId="25" xfId="0" applyFont="1" applyFill="1" applyBorder="1" applyAlignment="1">
      <alignment horizontal="center"/>
    </xf>
    <xf numFmtId="0" fontId="36" fillId="0" borderId="26" xfId="0" applyFont="1" applyFill="1" applyBorder="1" applyAlignment="1">
      <alignment horizontal="center"/>
    </xf>
    <xf numFmtId="3" fontId="36" fillId="0" borderId="27" xfId="0" applyNumberFormat="1" applyFont="1" applyFill="1" applyBorder="1" applyAlignment="1">
      <alignment horizontal="center"/>
    </xf>
    <xf numFmtId="0" fontId="15" fillId="0" borderId="9" xfId="179" applyFont="1" applyFill="1" applyBorder="1" applyAlignment="1" applyProtection="1">
      <alignment horizontal="center" vertical="center" wrapText="1"/>
    </xf>
    <xf numFmtId="196" fontId="15" fillId="10" borderId="1" xfId="179" applyNumberFormat="1" applyFont="1" applyFill="1" applyBorder="1" applyAlignment="1" applyProtection="1">
      <protection locked="0"/>
    </xf>
    <xf numFmtId="0" fontId="15" fillId="0" borderId="9" xfId="186" applyFont="1" applyFill="1" applyBorder="1" applyAlignment="1">
      <alignment horizontal="center" vertical="justify"/>
    </xf>
    <xf numFmtId="0" fontId="17" fillId="0" borderId="11" xfId="179" applyFont="1" applyFill="1" applyBorder="1" applyAlignment="1" applyProtection="1">
      <alignment horizontal="center" vertical="center" wrapText="1"/>
    </xf>
    <xf numFmtId="1" fontId="15" fillId="28" borderId="1" xfId="77" applyNumberFormat="1" applyFont="1" applyFill="1" applyBorder="1" applyProtection="1">
      <protection locked="0"/>
    </xf>
    <xf numFmtId="1" fontId="15" fillId="28" borderId="28" xfId="77" applyNumberFormat="1" applyFont="1" applyFill="1" applyBorder="1" applyProtection="1">
      <protection locked="0"/>
    </xf>
    <xf numFmtId="1" fontId="15" fillId="28" borderId="29" xfId="77" applyNumberFormat="1" applyFont="1" applyFill="1" applyBorder="1" applyProtection="1">
      <protection locked="0"/>
    </xf>
    <xf numFmtId="0" fontId="15" fillId="28" borderId="1" xfId="0" applyFont="1" applyFill="1" applyBorder="1" applyAlignment="1" applyProtection="1">
      <alignment horizontal="right"/>
      <protection locked="0"/>
    </xf>
    <xf numFmtId="200" fontId="15" fillId="28" borderId="1" xfId="0" applyNumberFormat="1" applyFont="1" applyFill="1" applyBorder="1" applyAlignment="1" applyProtection="1">
      <alignment horizontal="right"/>
      <protection locked="0"/>
    </xf>
    <xf numFmtId="0" fontId="23" fillId="0" borderId="0" xfId="0" applyFont="1" applyAlignment="1">
      <alignment horizontal="right"/>
    </xf>
    <xf numFmtId="3" fontId="2" fillId="29" borderId="1" xfId="186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Alignment="1" applyProtection="1"/>
    <xf numFmtId="201" fontId="15" fillId="10" borderId="13" xfId="179" applyNumberFormat="1" applyFont="1" applyFill="1" applyBorder="1" applyAlignment="1" applyProtection="1">
      <protection locked="0"/>
    </xf>
    <xf numFmtId="201" fontId="15" fillId="10" borderId="15" xfId="179" applyNumberFormat="1" applyFont="1" applyFill="1" applyBorder="1" applyAlignment="1" applyProtection="1">
      <protection locked="0"/>
    </xf>
    <xf numFmtId="201" fontId="15" fillId="10" borderId="15" xfId="77" applyNumberFormat="1" applyFont="1" applyFill="1" applyBorder="1" applyAlignment="1" applyProtection="1">
      <protection locked="0"/>
    </xf>
    <xf numFmtId="203" fontId="15" fillId="10" borderId="1" xfId="179" applyNumberFormat="1" applyFont="1" applyFill="1" applyBorder="1" applyAlignment="1" applyProtection="1">
      <protection locked="0"/>
    </xf>
    <xf numFmtId="10" fontId="15" fillId="28" borderId="1" xfId="0" applyNumberFormat="1" applyFont="1" applyFill="1" applyBorder="1" applyAlignment="1" applyProtection="1">
      <alignment horizontal="right"/>
      <protection locked="0"/>
    </xf>
    <xf numFmtId="191" fontId="15" fillId="28" borderId="1" xfId="0" applyNumberFormat="1" applyFont="1" applyFill="1" applyBorder="1" applyAlignment="1" applyProtection="1">
      <alignment horizontal="right"/>
      <protection locked="0"/>
    </xf>
    <xf numFmtId="198" fontId="15" fillId="28" borderId="1" xfId="0" applyNumberFormat="1" applyFont="1" applyFill="1" applyBorder="1" applyAlignment="1" applyProtection="1">
      <alignment horizontal="right"/>
      <protection locked="0"/>
    </xf>
    <xf numFmtId="0" fontId="17" fillId="0" borderId="9" xfId="0" applyFont="1" applyBorder="1" applyAlignment="1" applyProtection="1">
      <alignment horizontal="center"/>
    </xf>
    <xf numFmtId="0" fontId="15" fillId="22" borderId="1" xfId="0" applyFont="1" applyFill="1" applyBorder="1" applyAlignment="1" applyProtection="1">
      <alignment horizontal="right"/>
      <protection locked="0"/>
    </xf>
    <xf numFmtId="191" fontId="15" fillId="22" borderId="1" xfId="0" applyNumberFormat="1" applyFont="1" applyFill="1" applyBorder="1" applyAlignment="1" applyProtection="1">
      <alignment horizontal="right"/>
      <protection locked="0"/>
    </xf>
    <xf numFmtId="198" fontId="15" fillId="22" borderId="1" xfId="0" applyNumberFormat="1" applyFont="1" applyFill="1" applyBorder="1" applyAlignment="1" applyProtection="1">
      <alignment horizontal="right"/>
      <protection locked="0"/>
    </xf>
    <xf numFmtId="200" fontId="15" fillId="22" borderId="1" xfId="0" applyNumberFormat="1" applyFont="1" applyFill="1" applyBorder="1" applyAlignment="1" applyProtection="1">
      <alignment horizontal="right"/>
      <protection locked="0"/>
    </xf>
    <xf numFmtId="10" fontId="15" fillId="22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186" applyNumberFormat="1" applyFont="1" applyFill="1" applyBorder="1" applyAlignment="1" applyProtection="1">
      <alignment horizontal="right" vertical="justify" wrapText="1"/>
    </xf>
    <xf numFmtId="3" fontId="2" fillId="0" borderId="1" xfId="186" applyNumberFormat="1" applyFont="1" applyFill="1" applyBorder="1" applyAlignment="1" applyProtection="1">
      <alignment horizontal="right" vertical="justify"/>
    </xf>
    <xf numFmtId="3" fontId="4" fillId="0" borderId="1" xfId="186" applyNumberFormat="1" applyFont="1" applyFill="1" applyBorder="1" applyAlignment="1" applyProtection="1">
      <alignment horizontal="right" vertical="justify"/>
    </xf>
    <xf numFmtId="3" fontId="4" fillId="0" borderId="1" xfId="186" applyNumberFormat="1" applyFont="1" applyFill="1" applyBorder="1" applyAlignment="1" applyProtection="1">
      <alignment horizontal="right" vertical="center"/>
    </xf>
    <xf numFmtId="3" fontId="2" fillId="0" borderId="1" xfId="186" applyNumberFormat="1" applyFont="1" applyFill="1" applyBorder="1" applyAlignment="1" applyProtection="1">
      <alignment horizontal="right" vertical="center"/>
    </xf>
    <xf numFmtId="3" fontId="15" fillId="0" borderId="30" xfId="180" applyNumberFormat="1" applyFont="1" applyFill="1" applyBorder="1" applyAlignment="1" applyProtection="1">
      <alignment horizontal="right" vertical="center" wrapText="1"/>
    </xf>
    <xf numFmtId="3" fontId="15" fillId="0" borderId="30" xfId="180" applyNumberFormat="1" applyFont="1" applyFill="1" applyBorder="1" applyAlignment="1" applyProtection="1">
      <alignment horizontal="center" vertical="center" wrapText="1"/>
    </xf>
    <xf numFmtId="3" fontId="15" fillId="0" borderId="1" xfId="180" applyNumberFormat="1" applyFont="1" applyFill="1" applyBorder="1" applyAlignment="1" applyProtection="1">
      <alignment vertical="center" wrapText="1"/>
    </xf>
    <xf numFmtId="10" fontId="15" fillId="0" borderId="9" xfId="187" applyNumberFormat="1" applyFont="1" applyFill="1" applyBorder="1" applyProtection="1"/>
    <xf numFmtId="10" fontId="15" fillId="0" borderId="1" xfId="187" applyNumberFormat="1" applyFont="1" applyFill="1" applyBorder="1" applyProtection="1"/>
    <xf numFmtId="0" fontId="15" fillId="22" borderId="9" xfId="187" applyFont="1" applyFill="1" applyBorder="1" applyAlignment="1" applyProtection="1">
      <alignment horizontal="center" vertical="center"/>
    </xf>
    <xf numFmtId="0" fontId="15" fillId="22" borderId="8" xfId="187" applyFont="1" applyFill="1" applyBorder="1" applyProtection="1"/>
    <xf numFmtId="0" fontId="15" fillId="0" borderId="0" xfId="187" applyFont="1" applyFill="1" applyBorder="1" applyProtection="1"/>
    <xf numFmtId="0" fontId="15" fillId="0" borderId="0" xfId="187" applyFont="1" applyFill="1" applyBorder="1" applyAlignment="1" applyProtection="1">
      <alignment horizontal="center"/>
    </xf>
    <xf numFmtId="3" fontId="15" fillId="0" borderId="0" xfId="187" applyNumberFormat="1" applyFont="1" applyFill="1" applyBorder="1" applyAlignment="1" applyProtection="1">
      <alignment horizontal="right"/>
    </xf>
    <xf numFmtId="49" fontId="15" fillId="0" borderId="0" xfId="187" applyNumberFormat="1" applyFont="1" applyFill="1" applyBorder="1" applyAlignment="1" applyProtection="1">
      <alignment horizontal="center"/>
    </xf>
    <xf numFmtId="192" fontId="15" fillId="0" borderId="0" xfId="187" applyNumberFormat="1" applyFont="1" applyFill="1" applyBorder="1" applyProtection="1"/>
    <xf numFmtId="4" fontId="15" fillId="0" borderId="0" xfId="187" applyNumberFormat="1" applyFont="1" applyFill="1" applyBorder="1" applyProtection="1"/>
    <xf numFmtId="3" fontId="15" fillId="0" borderId="0" xfId="187" applyNumberFormat="1" applyFont="1" applyFill="1" applyBorder="1" applyProtection="1"/>
    <xf numFmtId="201" fontId="15" fillId="0" borderId="0" xfId="187" applyNumberFormat="1" applyFont="1" applyFill="1" applyBorder="1" applyProtection="1"/>
    <xf numFmtId="4" fontId="15" fillId="0" borderId="0" xfId="187" applyNumberFormat="1" applyFont="1" applyFill="1" applyBorder="1" applyAlignment="1" applyProtection="1">
      <alignment horizontal="center"/>
    </xf>
    <xf numFmtId="10" fontId="17" fillId="0" borderId="0" xfId="187" applyNumberFormat="1" applyFont="1" applyFill="1" applyBorder="1" applyProtection="1"/>
    <xf numFmtId="10" fontId="17" fillId="0" borderId="8" xfId="187" applyNumberFormat="1" applyFont="1" applyFill="1" applyBorder="1" applyProtection="1"/>
    <xf numFmtId="0" fontId="15" fillId="22" borderId="8" xfId="187" applyFont="1" applyFill="1" applyBorder="1" applyAlignment="1" applyProtection="1">
      <alignment horizontal="center"/>
    </xf>
    <xf numFmtId="3" fontId="15" fillId="22" borderId="8" xfId="187" applyNumberFormat="1" applyFont="1" applyFill="1" applyBorder="1" applyAlignment="1" applyProtection="1">
      <alignment horizontal="right"/>
    </xf>
    <xf numFmtId="49" fontId="15" fillId="22" borderId="8" xfId="187" applyNumberFormat="1" applyFont="1" applyFill="1" applyBorder="1" applyAlignment="1" applyProtection="1">
      <alignment horizontal="center"/>
    </xf>
    <xf numFmtId="192" fontId="15" fillId="22" borderId="8" xfId="187" applyNumberFormat="1" applyFont="1" applyFill="1" applyBorder="1" applyProtection="1"/>
    <xf numFmtId="4" fontId="15" fillId="22" borderId="8" xfId="187" applyNumberFormat="1" applyFont="1" applyFill="1" applyBorder="1" applyProtection="1"/>
    <xf numFmtId="4" fontId="15" fillId="22" borderId="8" xfId="187" applyNumberFormat="1" applyFont="1" applyFill="1" applyBorder="1" applyAlignment="1" applyProtection="1">
      <alignment horizontal="center"/>
    </xf>
    <xf numFmtId="10" fontId="15" fillId="0" borderId="0" xfId="0" applyNumberFormat="1" applyFont="1" applyAlignment="1" applyProtection="1"/>
    <xf numFmtId="4" fontId="17" fillId="0" borderId="8" xfId="187" applyNumberFormat="1" applyFont="1" applyFill="1" applyBorder="1" applyProtection="1"/>
    <xf numFmtId="10" fontId="15" fillId="22" borderId="8" xfId="187" applyNumberFormat="1" applyFont="1" applyFill="1" applyBorder="1" applyProtection="1"/>
    <xf numFmtId="4" fontId="17" fillId="0" borderId="0" xfId="187" applyNumberFormat="1" applyFont="1" applyFill="1" applyBorder="1" applyProtection="1"/>
    <xf numFmtId="4" fontId="17" fillId="29" borderId="0" xfId="0" applyNumberFormat="1" applyFont="1" applyFill="1" applyAlignment="1" applyProtection="1"/>
    <xf numFmtId="10" fontId="17" fillId="29" borderId="0" xfId="0" applyNumberFormat="1" applyFont="1" applyFill="1" applyAlignment="1" applyProtection="1"/>
    <xf numFmtId="0" fontId="23" fillId="0" borderId="0" xfId="0" applyFont="1" applyFill="1" applyProtection="1"/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9" xfId="186" applyFont="1" applyFill="1" applyBorder="1" applyAlignment="1" applyProtection="1">
      <alignment horizontal="center" vertical="center" wrapText="1"/>
    </xf>
    <xf numFmtId="0" fontId="2" fillId="0" borderId="30" xfId="186" applyFont="1" applyFill="1" applyBorder="1" applyAlignment="1" applyProtection="1">
      <alignment horizontal="center" vertical="center" wrapText="1"/>
    </xf>
    <xf numFmtId="0" fontId="2" fillId="0" borderId="16" xfId="186" applyFont="1" applyFill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2" fillId="0" borderId="17" xfId="186" applyFont="1" applyFill="1" applyBorder="1" applyAlignment="1" applyProtection="1">
      <alignment horizontal="center" vertical="center" wrapText="1"/>
    </xf>
    <xf numFmtId="0" fontId="2" fillId="0" borderId="31" xfId="186" applyFont="1" applyFill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178" fontId="17" fillId="0" borderId="0" xfId="61" applyFont="1" applyFill="1" applyBorder="1" applyAlignment="1" applyProtection="1">
      <alignment horizontal="center" vertical="center"/>
    </xf>
    <xf numFmtId="0" fontId="17" fillId="0" borderId="0" xfId="183" applyFont="1" applyBorder="1" applyAlignment="1" applyProtection="1">
      <alignment horizontal="center" vertical="center"/>
      <protection hidden="1"/>
    </xf>
    <xf numFmtId="0" fontId="17" fillId="0" borderId="0" xfId="183" applyFont="1" applyBorder="1" applyAlignment="1" applyProtection="1">
      <alignment horizontal="center" vertical="center" wrapText="1"/>
      <protection hidden="1"/>
    </xf>
    <xf numFmtId="0" fontId="17" fillId="0" borderId="9" xfId="180" applyFont="1" applyBorder="1" applyAlignment="1" applyProtection="1">
      <alignment horizontal="center" vertical="center" wrapText="1"/>
    </xf>
    <xf numFmtId="0" fontId="17" fillId="0" borderId="30" xfId="180" applyFont="1" applyBorder="1" applyAlignment="1" applyProtection="1">
      <alignment horizontal="center" vertical="center" wrapText="1"/>
    </xf>
    <xf numFmtId="0" fontId="17" fillId="0" borderId="1" xfId="180" applyFont="1" applyBorder="1" applyAlignment="1" applyProtection="1">
      <alignment horizontal="center" vertical="center" wrapText="1"/>
    </xf>
    <xf numFmtId="0" fontId="17" fillId="0" borderId="9" xfId="180" applyFont="1" applyFill="1" applyBorder="1" applyAlignment="1" applyProtection="1">
      <alignment horizontal="center" vertical="center" wrapText="1"/>
    </xf>
    <xf numFmtId="0" fontId="17" fillId="0" borderId="30" xfId="18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3" fontId="17" fillId="0" borderId="17" xfId="0" applyNumberFormat="1" applyFont="1" applyBorder="1" applyAlignment="1" applyProtection="1">
      <alignment horizontal="center" vertical="center" wrapText="1"/>
    </xf>
    <xf numFmtId="3" fontId="17" fillId="0" borderId="32" xfId="0" applyNumberFormat="1" applyFont="1" applyBorder="1" applyAlignment="1" applyProtection="1">
      <alignment horizontal="center" vertical="center" wrapText="1"/>
    </xf>
    <xf numFmtId="3" fontId="17" fillId="0" borderId="31" xfId="0" applyNumberFormat="1" applyFont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 indent="1"/>
    </xf>
    <xf numFmtId="0" fontId="15" fillId="0" borderId="0" xfId="0" applyFont="1" applyFill="1" applyBorder="1" applyAlignment="1" applyProtection="1">
      <alignment vertical="center" wrapText="1"/>
    </xf>
    <xf numFmtId="0" fontId="15" fillId="0" borderId="0" xfId="0" applyFont="1" applyFill="1" applyBorder="1" applyAlignment="1" applyProtection="1">
      <alignment horizontal="center"/>
    </xf>
    <xf numFmtId="0" fontId="17" fillId="0" borderId="17" xfId="0" applyFont="1" applyBorder="1" applyAlignment="1" applyProtection="1">
      <alignment horizontal="center" vertical="center" wrapText="1"/>
    </xf>
    <xf numFmtId="0" fontId="17" fillId="0" borderId="32" xfId="0" applyFont="1" applyBorder="1" applyAlignment="1" applyProtection="1">
      <alignment horizontal="center" vertical="center" wrapText="1"/>
    </xf>
    <xf numFmtId="0" fontId="17" fillId="0" borderId="31" xfId="0" applyFont="1" applyBorder="1" applyAlignment="1" applyProtection="1">
      <alignment horizontal="center" vertical="center" wrapText="1"/>
    </xf>
    <xf numFmtId="0" fontId="17" fillId="0" borderId="9" xfId="0" applyFont="1" applyBorder="1" applyAlignment="1" applyProtection="1">
      <alignment horizontal="center" vertical="center" wrapText="1"/>
    </xf>
    <xf numFmtId="0" fontId="17" fillId="0" borderId="30" xfId="0" applyFont="1" applyBorder="1" applyAlignment="1" applyProtection="1">
      <alignment horizontal="center" vertical="center" wrapText="1"/>
    </xf>
    <xf numFmtId="0" fontId="17" fillId="0" borderId="1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left" vertical="center" wrapText="1"/>
    </xf>
    <xf numFmtId="3" fontId="17" fillId="0" borderId="9" xfId="0" applyNumberFormat="1" applyFont="1" applyBorder="1" applyAlignment="1" applyProtection="1">
      <alignment horizontal="center" vertical="center" wrapText="1"/>
    </xf>
    <xf numFmtId="3" fontId="17" fillId="0" borderId="30" xfId="0" applyNumberFormat="1" applyFont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left" wrapText="1"/>
    </xf>
    <xf numFmtId="0" fontId="15" fillId="0" borderId="9" xfId="187" applyFont="1" applyFill="1" applyBorder="1" applyAlignment="1" applyProtection="1">
      <alignment horizontal="center" vertical="center" textRotation="90"/>
    </xf>
    <xf numFmtId="0" fontId="15" fillId="0" borderId="30" xfId="187" applyFont="1" applyFill="1" applyBorder="1" applyAlignment="1" applyProtection="1">
      <alignment horizontal="center" vertical="center" textRotation="90"/>
    </xf>
    <xf numFmtId="0" fontId="15" fillId="0" borderId="1" xfId="179" applyFont="1" applyFill="1" applyBorder="1" applyAlignment="1" applyProtection="1">
      <alignment horizontal="center" vertical="center" wrapText="1"/>
    </xf>
    <xf numFmtId="0" fontId="17" fillId="0" borderId="17" xfId="179" applyFont="1" applyFill="1" applyBorder="1" applyAlignment="1" applyProtection="1">
      <alignment horizontal="center" vertical="center"/>
    </xf>
    <xf numFmtId="0" fontId="17" fillId="0" borderId="32" xfId="179" applyFont="1" applyFill="1" applyBorder="1" applyAlignment="1" applyProtection="1">
      <alignment horizontal="center" vertical="center"/>
    </xf>
    <xf numFmtId="0" fontId="17" fillId="0" borderId="31" xfId="179" applyFont="1" applyFill="1" applyBorder="1" applyAlignment="1" applyProtection="1">
      <alignment horizontal="center" vertical="center"/>
    </xf>
    <xf numFmtId="0" fontId="15" fillId="0" borderId="9" xfId="179" applyFont="1" applyFill="1" applyBorder="1" applyAlignment="1" applyProtection="1">
      <alignment horizontal="center" vertical="center" wrapText="1"/>
    </xf>
    <xf numFmtId="0" fontId="15" fillId="0" borderId="30" xfId="179" applyFont="1" applyFill="1" applyBorder="1" applyAlignment="1" applyProtection="1">
      <alignment horizontal="center" vertical="center" wrapText="1"/>
    </xf>
    <xf numFmtId="0" fontId="17" fillId="0" borderId="17" xfId="187" applyFont="1" applyFill="1" applyBorder="1" applyAlignment="1" applyProtection="1">
      <alignment horizontal="center" vertical="center"/>
    </xf>
    <xf numFmtId="0" fontId="17" fillId="0" borderId="32" xfId="187" applyFont="1" applyFill="1" applyBorder="1" applyAlignment="1" applyProtection="1">
      <alignment horizontal="center" vertical="center"/>
    </xf>
    <xf numFmtId="0" fontId="17" fillId="0" borderId="31" xfId="187" applyFont="1" applyFill="1" applyBorder="1" applyAlignment="1" applyProtection="1">
      <alignment horizontal="center" vertical="center"/>
    </xf>
    <xf numFmtId="0" fontId="17" fillId="0" borderId="0" xfId="187" applyFont="1" applyFill="1" applyBorder="1" applyAlignment="1" applyProtection="1">
      <alignment horizontal="center" vertical="center" wrapText="1"/>
    </xf>
    <xf numFmtId="0" fontId="15" fillId="0" borderId="0" xfId="0" applyFont="1" applyAlignment="1">
      <alignment vertical="top" wrapText="1"/>
    </xf>
    <xf numFmtId="0" fontId="17" fillId="0" borderId="0" xfId="183" applyFont="1" applyBorder="1" applyAlignment="1" applyProtection="1">
      <alignment horizontal="left" vertical="center" indent="31"/>
      <protection hidden="1"/>
    </xf>
    <xf numFmtId="0" fontId="17" fillId="0" borderId="0" xfId="183" applyFont="1" applyBorder="1" applyAlignment="1" applyProtection="1">
      <alignment horizontal="left" vertical="center" indent="28"/>
      <protection hidden="1"/>
    </xf>
    <xf numFmtId="0" fontId="17" fillId="12" borderId="11" xfId="179" applyFont="1" applyFill="1" applyBorder="1" applyAlignment="1" applyProtection="1">
      <alignment horizontal="center" vertical="center" textRotation="90" wrapText="1"/>
    </xf>
    <xf numFmtId="0" fontId="17" fillId="12" borderId="30" xfId="179" applyFont="1" applyFill="1" applyBorder="1" applyAlignment="1" applyProtection="1">
      <alignment horizontal="center" vertical="center" textRotation="90" wrapText="1"/>
    </xf>
    <xf numFmtId="0" fontId="17" fillId="12" borderId="11" xfId="179" applyFont="1" applyFill="1" applyBorder="1" applyAlignment="1" applyProtection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7" fillId="12" borderId="33" xfId="179" applyFont="1" applyFill="1" applyBorder="1" applyAlignment="1" applyProtection="1">
      <alignment horizontal="center" vertical="center" wrapText="1"/>
    </xf>
    <xf numFmtId="0" fontId="17" fillId="12" borderId="4" xfId="179" applyFont="1" applyFill="1" applyBorder="1" applyAlignment="1" applyProtection="1">
      <alignment horizontal="center" vertical="center" wrapText="1"/>
    </xf>
    <xf numFmtId="0" fontId="17" fillId="12" borderId="30" xfId="179" applyFont="1" applyFill="1" applyBorder="1" applyAlignment="1" applyProtection="1">
      <alignment horizontal="center" vertical="center" wrapText="1"/>
    </xf>
    <xf numFmtId="0" fontId="17" fillId="0" borderId="0" xfId="183" applyFont="1" applyBorder="1" applyAlignment="1" applyProtection="1">
      <alignment horizontal="center" vertical="center"/>
    </xf>
  </cellXfs>
  <cellStyles count="416">
    <cellStyle name="20% - Accent1 2" xfId="1"/>
    <cellStyle name="20% - Accent1 2 2" xfId="2"/>
    <cellStyle name="20% - Accent1 2 3" xfId="3"/>
    <cellStyle name="20% - Accent1 3" xfId="4"/>
    <cellStyle name="20% - Accent1 4" xfId="5"/>
    <cellStyle name="20% - Accent2 2" xfId="6"/>
    <cellStyle name="20% - Accent2 2 2" xfId="7"/>
    <cellStyle name="20% - Accent2 2 3" xfId="8"/>
    <cellStyle name="20% - Accent2 3" xfId="9"/>
    <cellStyle name="20% - Accent2 4" xfId="10"/>
    <cellStyle name="20% - Accent3 2" xfId="11"/>
    <cellStyle name="20% - Accent3 2 2" xfId="12"/>
    <cellStyle name="20% - Accent3 2 3" xfId="13"/>
    <cellStyle name="20% - Accent3 3" xfId="14"/>
    <cellStyle name="20% - Accent3 4" xfId="15"/>
    <cellStyle name="20% - Accent4 2" xfId="16"/>
    <cellStyle name="20% - Accent4 2 2" xfId="17"/>
    <cellStyle name="20% - Accent4 2 3" xfId="18"/>
    <cellStyle name="20% - Accent4 3" xfId="19"/>
    <cellStyle name="20% - Accent4 4" xfId="20"/>
    <cellStyle name="20% - Accent5 2" xfId="21"/>
    <cellStyle name="20% - Accent5 2 2" xfId="22"/>
    <cellStyle name="20% - Accent5 2 3" xfId="23"/>
    <cellStyle name="20% - Accent5 3" xfId="24"/>
    <cellStyle name="20% - Accent5 4" xfId="25"/>
    <cellStyle name="20% - Accent6 2" xfId="26"/>
    <cellStyle name="20% - Accent6 2 2" xfId="27"/>
    <cellStyle name="20% - Accent6 2 3" xfId="28"/>
    <cellStyle name="20% - Accent6 3" xfId="29"/>
    <cellStyle name="20% - Accent6 4" xfId="30"/>
    <cellStyle name="40% - Accent1 2" xfId="31"/>
    <cellStyle name="40% - Accent1 2 2" xfId="32"/>
    <cellStyle name="40% - Accent1 2 3" xfId="33"/>
    <cellStyle name="40% - Accent1 3" xfId="34"/>
    <cellStyle name="40% - Accent1 4" xfId="35"/>
    <cellStyle name="40% - Accent2 2" xfId="36"/>
    <cellStyle name="40% - Accent2 2 2" xfId="37"/>
    <cellStyle name="40% - Accent2 2 3" xfId="38"/>
    <cellStyle name="40% - Accent2 3" xfId="39"/>
    <cellStyle name="40% - Accent2 4" xfId="40"/>
    <cellStyle name="40% - Accent3 2" xfId="41"/>
    <cellStyle name="40% - Accent3 2 2" xfId="42"/>
    <cellStyle name="40% - Accent3 2 3" xfId="43"/>
    <cellStyle name="40% - Accent3 3" xfId="44"/>
    <cellStyle name="40% - Accent3 4" xfId="45"/>
    <cellStyle name="40% - Accent4 2" xfId="46"/>
    <cellStyle name="40% - Accent4 2 2" xfId="47"/>
    <cellStyle name="40% - Accent4 2 3" xfId="48"/>
    <cellStyle name="40% - Accent4 3" xfId="49"/>
    <cellStyle name="40% - Accent4 4" xfId="50"/>
    <cellStyle name="40% - Accent5 2" xfId="51"/>
    <cellStyle name="40% - Accent5 2 2" xfId="52"/>
    <cellStyle name="40% - Accent5 2 3" xfId="53"/>
    <cellStyle name="40% - Accent5 3" xfId="54"/>
    <cellStyle name="40% - Accent5 4" xfId="55"/>
    <cellStyle name="40% - Accent6 2" xfId="56"/>
    <cellStyle name="40% - Accent6 2 2" xfId="57"/>
    <cellStyle name="40% - Accent6 2 3" xfId="58"/>
    <cellStyle name="40% - Accent6 3" xfId="59"/>
    <cellStyle name="40% - Accent6 4" xfId="60"/>
    <cellStyle name="Currency" xfId="61" builtinId="4"/>
    <cellStyle name="Hyperlink" xfId="62" builtinId="8"/>
    <cellStyle name="Milliers [0]_3A_NumeratorReport_Option1_040611" xfId="63"/>
    <cellStyle name="Milliers_3A_NumeratorReport_Option1_040611" xfId="64"/>
    <cellStyle name="Monétaire [0]_3A_NumeratorReport_Option1_040611" xfId="65"/>
    <cellStyle name="Monétaire_3A_NumeratorReport_Option1_040611" xfId="66"/>
    <cellStyle name="Normal" xfId="0" builtinId="0"/>
    <cellStyle name="Normal 10" xfId="67"/>
    <cellStyle name="Normal 10 2" xfId="68"/>
    <cellStyle name="Normal 11" xfId="69"/>
    <cellStyle name="Normal 11 2" xfId="70"/>
    <cellStyle name="Normal 12" xfId="71"/>
    <cellStyle name="Normal 12 2" xfId="72"/>
    <cellStyle name="Normal 13" xfId="73"/>
    <cellStyle name="Normal 13 2" xfId="74"/>
    <cellStyle name="Normal 14" xfId="75"/>
    <cellStyle name="Normal 14 2" xfId="76"/>
    <cellStyle name="Normal 15" xfId="77"/>
    <cellStyle name="Normal 15 2" xfId="78"/>
    <cellStyle name="Normal 16" xfId="79"/>
    <cellStyle name="Normal 17 2" xfId="80"/>
    <cellStyle name="Normal 18 2" xfId="81"/>
    <cellStyle name="Normal 2" xfId="82"/>
    <cellStyle name="Normal 2 10" xfId="83"/>
    <cellStyle name="Normal 2 2" xfId="84"/>
    <cellStyle name="Normal 2 2 2" xfId="85"/>
    <cellStyle name="Normal 2 3" xfId="86"/>
    <cellStyle name="Normal 2 3 2" xfId="87"/>
    <cellStyle name="Normal 2 4" xfId="88"/>
    <cellStyle name="Normal 2 4 2" xfId="89"/>
    <cellStyle name="Normal 2 5" xfId="90"/>
    <cellStyle name="Normal 2 5 2" xfId="91"/>
    <cellStyle name="Normal 2 6" xfId="92"/>
    <cellStyle name="Normal 2 6 2" xfId="93"/>
    <cellStyle name="Normal 2 7" xfId="94"/>
    <cellStyle name="Normal 2 7 2" xfId="95"/>
    <cellStyle name="Normal 2 8" xfId="96"/>
    <cellStyle name="Normal 2 8 2" xfId="97"/>
    <cellStyle name="Normal 2 9" xfId="98"/>
    <cellStyle name="Normal 2 9 2" xfId="99"/>
    <cellStyle name="Normal 3" xfId="100"/>
    <cellStyle name="Normal 3 10" xfId="101"/>
    <cellStyle name="Normal 3 2" xfId="102"/>
    <cellStyle name="Normal 3 2 2" xfId="103"/>
    <cellStyle name="Normal 3 3" xfId="104"/>
    <cellStyle name="Normal 3 3 2" xfId="105"/>
    <cellStyle name="Normal 3 4" xfId="106"/>
    <cellStyle name="Normal 3 4 2" xfId="107"/>
    <cellStyle name="Normal 3 5" xfId="108"/>
    <cellStyle name="Normal 3 5 2" xfId="109"/>
    <cellStyle name="Normal 3 6" xfId="110"/>
    <cellStyle name="Normal 3 6 2" xfId="111"/>
    <cellStyle name="Normal 3 7" xfId="112"/>
    <cellStyle name="Normal 3 7 2" xfId="113"/>
    <cellStyle name="Normal 3 8" xfId="114"/>
    <cellStyle name="Normal 3 8 2" xfId="115"/>
    <cellStyle name="Normal 3 9" xfId="116"/>
    <cellStyle name="Normal 3 9 2" xfId="117"/>
    <cellStyle name="Normal 4" xfId="118"/>
    <cellStyle name="Normal 4 2" xfId="119"/>
    <cellStyle name="Normal 4 3" xfId="120"/>
    <cellStyle name="Normal 4 4" xfId="121"/>
    <cellStyle name="Normal 4 5" xfId="122"/>
    <cellStyle name="Normal 4 6" xfId="123"/>
    <cellStyle name="Normal 4 7" xfId="124"/>
    <cellStyle name="Normal 4 8" xfId="125"/>
    <cellStyle name="Normal 4 9" xfId="126"/>
    <cellStyle name="Normal 5" xfId="127"/>
    <cellStyle name="Normal 5 2" xfId="128"/>
    <cellStyle name="Normal 5 2 2" xfId="129"/>
    <cellStyle name="Normal 5 3" xfId="130"/>
    <cellStyle name="Normal 5 3 2" xfId="131"/>
    <cellStyle name="Normal 5 4" xfId="132"/>
    <cellStyle name="Normal 5 4 2" xfId="133"/>
    <cellStyle name="Normal 5 5" xfId="134"/>
    <cellStyle name="Normal 5 5 2" xfId="135"/>
    <cellStyle name="Normal 5 6" xfId="136"/>
    <cellStyle name="Normal 5 6 2" xfId="137"/>
    <cellStyle name="Normal 5 7" xfId="138"/>
    <cellStyle name="Normal 5 7 2" xfId="139"/>
    <cellStyle name="Normal 5 8" xfId="140"/>
    <cellStyle name="Normal 5 8 2" xfId="141"/>
    <cellStyle name="Normal 5 9" xfId="142"/>
    <cellStyle name="Normal 6" xfId="143"/>
    <cellStyle name="Normal 6 2" xfId="144"/>
    <cellStyle name="Normal 6 2 2" xfId="145"/>
    <cellStyle name="Normal 6 3" xfId="146"/>
    <cellStyle name="Normal 6 3 2" xfId="147"/>
    <cellStyle name="Normal 6 4" xfId="148"/>
    <cellStyle name="Normal 6 4 2" xfId="149"/>
    <cellStyle name="Normal 6 5" xfId="150"/>
    <cellStyle name="Normal 6 5 2" xfId="151"/>
    <cellStyle name="Normal 6 6" xfId="152"/>
    <cellStyle name="Normal 6 6 2" xfId="153"/>
    <cellStyle name="Normal 6 7" xfId="154"/>
    <cellStyle name="Normal 6 7 2" xfId="155"/>
    <cellStyle name="Normal 6 8" xfId="156"/>
    <cellStyle name="Normal 6 8 2" xfId="157"/>
    <cellStyle name="Normal 6 9" xfId="158"/>
    <cellStyle name="Normal 7" xfId="159"/>
    <cellStyle name="Normal 7 2" xfId="160"/>
    <cellStyle name="Normal 7 2 2" xfId="161"/>
    <cellStyle name="Normal 7 3" xfId="162"/>
    <cellStyle name="Normal 7 3 2" xfId="163"/>
    <cellStyle name="Normal 7 4" xfId="164"/>
    <cellStyle name="Normal 7 4 2" xfId="165"/>
    <cellStyle name="Normal 7 5" xfId="166"/>
    <cellStyle name="Normal 7 5 2" xfId="167"/>
    <cellStyle name="Normal 7 6" xfId="168"/>
    <cellStyle name="Normal 7 6 2" xfId="169"/>
    <cellStyle name="Normal 7 7" xfId="170"/>
    <cellStyle name="Normal 7 7 2" xfId="171"/>
    <cellStyle name="Normal 7 8" xfId="172"/>
    <cellStyle name="Normal 7 8 2" xfId="173"/>
    <cellStyle name="Normal 7 9" xfId="174"/>
    <cellStyle name="Normal 8" xfId="175"/>
    <cellStyle name="Normal 8 2" xfId="176"/>
    <cellStyle name="Normal 9" xfId="177"/>
    <cellStyle name="Normal 9 2" xfId="178"/>
    <cellStyle name="Normal_13.02.07" xfId="179"/>
    <cellStyle name="Normal_El.7.2" xfId="180"/>
    <cellStyle name="Normal_Sheet1_Справка № 1 Търговски портфейл" xfId="181"/>
    <cellStyle name="Normal_Spravki_kod" xfId="182"/>
    <cellStyle name="Normal_Баланс" xfId="183"/>
    <cellStyle name="Normal_Отч.парич.поток" xfId="184"/>
    <cellStyle name="Normal_Отч.прих-разх" xfId="185"/>
    <cellStyle name="Normal_Отч.собств.кап." xfId="186"/>
    <cellStyle name="Normal_Справка № 1 Търговски портфейл" xfId="187"/>
    <cellStyle name="Normal_Финансов отчет" xfId="188"/>
    <cellStyle name="Note 10" xfId="189"/>
    <cellStyle name="Note 10 2" xfId="190"/>
    <cellStyle name="Note 11" xfId="191"/>
    <cellStyle name="Note 11 2" xfId="192"/>
    <cellStyle name="Note 12" xfId="193"/>
    <cellStyle name="Note 12 2" xfId="194"/>
    <cellStyle name="Note 13" xfId="195"/>
    <cellStyle name="Note 13 2" xfId="196"/>
    <cellStyle name="Note 14" xfId="197"/>
    <cellStyle name="Note 14 2" xfId="198"/>
    <cellStyle name="Note 15" xfId="199"/>
    <cellStyle name="Note 15 2" xfId="200"/>
    <cellStyle name="Note 16 2" xfId="201"/>
    <cellStyle name="Note 17 2" xfId="202"/>
    <cellStyle name="Note 2" xfId="203"/>
    <cellStyle name="Note 2 10" xfId="204"/>
    <cellStyle name="Note 2 10 2" xfId="205"/>
    <cellStyle name="Note 2 11" xfId="206"/>
    <cellStyle name="Note 2 11 2" xfId="207"/>
    <cellStyle name="Note 2 12" xfId="208"/>
    <cellStyle name="Note 2 2" xfId="209"/>
    <cellStyle name="Note 2 2 2" xfId="210"/>
    <cellStyle name="Note 2 3" xfId="211"/>
    <cellStyle name="Note 2 3 2" xfId="212"/>
    <cellStyle name="Note 2 4" xfId="213"/>
    <cellStyle name="Note 2 4 2" xfId="214"/>
    <cellStyle name="Note 2 5" xfId="215"/>
    <cellStyle name="Note 2 5 2" xfId="216"/>
    <cellStyle name="Note 2 6" xfId="217"/>
    <cellStyle name="Note 2 6 2" xfId="218"/>
    <cellStyle name="Note 2 7" xfId="219"/>
    <cellStyle name="Note 2 7 2" xfId="220"/>
    <cellStyle name="Note 2 8" xfId="221"/>
    <cellStyle name="Note 2 8 2" xfId="222"/>
    <cellStyle name="Note 2 9" xfId="223"/>
    <cellStyle name="Note 2 9 2" xfId="224"/>
    <cellStyle name="Note 3" xfId="225"/>
    <cellStyle name="Note 3 2" xfId="226"/>
    <cellStyle name="Note 4" xfId="227"/>
    <cellStyle name="Note 4 10" xfId="228"/>
    <cellStyle name="Note 4 2" xfId="229"/>
    <cellStyle name="Note 4 2 2" xfId="230"/>
    <cellStyle name="Note 4 3" xfId="231"/>
    <cellStyle name="Note 4 3 2" xfId="232"/>
    <cellStyle name="Note 4 4" xfId="233"/>
    <cellStyle name="Note 4 4 2" xfId="234"/>
    <cellStyle name="Note 4 5" xfId="235"/>
    <cellStyle name="Note 4 5 2" xfId="236"/>
    <cellStyle name="Note 4 6" xfId="237"/>
    <cellStyle name="Note 4 6 2" xfId="238"/>
    <cellStyle name="Note 4 7" xfId="239"/>
    <cellStyle name="Note 4 7 2" xfId="240"/>
    <cellStyle name="Note 4 8" xfId="241"/>
    <cellStyle name="Note 4 8 2" xfId="242"/>
    <cellStyle name="Note 4 9" xfId="243"/>
    <cellStyle name="Note 4 9 2" xfId="244"/>
    <cellStyle name="Note 5" xfId="245"/>
    <cellStyle name="Note 5 10" xfId="246"/>
    <cellStyle name="Note 5 2" xfId="247"/>
    <cellStyle name="Note 5 2 2" xfId="248"/>
    <cellStyle name="Note 5 3" xfId="249"/>
    <cellStyle name="Note 5 3 2" xfId="250"/>
    <cellStyle name="Note 5 4" xfId="251"/>
    <cellStyle name="Note 5 4 2" xfId="252"/>
    <cellStyle name="Note 5 5" xfId="253"/>
    <cellStyle name="Note 5 5 2" xfId="254"/>
    <cellStyle name="Note 5 6" xfId="255"/>
    <cellStyle name="Note 5 6 2" xfId="256"/>
    <cellStyle name="Note 5 7" xfId="257"/>
    <cellStyle name="Note 5 7 2" xfId="258"/>
    <cellStyle name="Note 5 8" xfId="259"/>
    <cellStyle name="Note 5 8 2" xfId="260"/>
    <cellStyle name="Note 5 9" xfId="261"/>
    <cellStyle name="Note 5 9 2" xfId="262"/>
    <cellStyle name="Note 6" xfId="263"/>
    <cellStyle name="Note 6 2" xfId="264"/>
    <cellStyle name="Note 6 2 2" xfId="265"/>
    <cellStyle name="Note 6 3" xfId="266"/>
    <cellStyle name="Note 6 3 2" xfId="267"/>
    <cellStyle name="Note 6 4" xfId="268"/>
    <cellStyle name="Note 6 4 2" xfId="269"/>
    <cellStyle name="Note 6 5" xfId="270"/>
    <cellStyle name="Note 6 5 2" xfId="271"/>
    <cellStyle name="Note 6 6" xfId="272"/>
    <cellStyle name="Note 6 6 2" xfId="273"/>
    <cellStyle name="Note 6 7" xfId="274"/>
    <cellStyle name="Note 6 7 2" xfId="275"/>
    <cellStyle name="Note 6 8" xfId="276"/>
    <cellStyle name="Note 6 8 2" xfId="277"/>
    <cellStyle name="Note 6 9" xfId="278"/>
    <cellStyle name="Note 7" xfId="279"/>
    <cellStyle name="Note 7 2" xfId="280"/>
    <cellStyle name="Note 7 2 2" xfId="281"/>
    <cellStyle name="Note 7 3" xfId="282"/>
    <cellStyle name="Note 7 3 2" xfId="283"/>
    <cellStyle name="Note 7 4" xfId="284"/>
    <cellStyle name="Note 7 4 2" xfId="285"/>
    <cellStyle name="Note 7 5" xfId="286"/>
    <cellStyle name="Note 7 5 2" xfId="287"/>
    <cellStyle name="Note 7 6" xfId="288"/>
    <cellStyle name="Note 7 6 2" xfId="289"/>
    <cellStyle name="Note 7 7" xfId="290"/>
    <cellStyle name="Note 7 7 2" xfId="291"/>
    <cellStyle name="Note 7 8" xfId="292"/>
    <cellStyle name="Note 7 8 2" xfId="293"/>
    <cellStyle name="Note 7 9" xfId="294"/>
    <cellStyle name="Note 8" xfId="295"/>
    <cellStyle name="Note 8 2" xfId="296"/>
    <cellStyle name="Note 8 2 2" xfId="297"/>
    <cellStyle name="Note 8 3" xfId="298"/>
    <cellStyle name="Note 8 3 2" xfId="299"/>
    <cellStyle name="Note 8 4" xfId="300"/>
    <cellStyle name="Note 8 4 2" xfId="301"/>
    <cellStyle name="Note 8 5" xfId="302"/>
    <cellStyle name="Note 8 5 2" xfId="303"/>
    <cellStyle name="Note 8 6" xfId="304"/>
    <cellStyle name="Note 8 6 2" xfId="305"/>
    <cellStyle name="Note 8 7" xfId="306"/>
    <cellStyle name="Note 8 7 2" xfId="307"/>
    <cellStyle name="Note 8 8" xfId="308"/>
    <cellStyle name="Note 8 8 2" xfId="309"/>
    <cellStyle name="Note 8 9" xfId="310"/>
    <cellStyle name="Note 9" xfId="311"/>
    <cellStyle name="Note 9 2" xfId="312"/>
    <cellStyle name="Percent 10" xfId="313"/>
    <cellStyle name="Percent 10 2" xfId="314"/>
    <cellStyle name="Percent 11" xfId="315"/>
    <cellStyle name="Percent 11 2" xfId="316"/>
    <cellStyle name="Percent 12" xfId="317"/>
    <cellStyle name="Percent 12 2" xfId="318"/>
    <cellStyle name="Percent 13" xfId="319"/>
    <cellStyle name="Percent 13 2" xfId="320"/>
    <cellStyle name="Percent 14" xfId="321"/>
    <cellStyle name="Percent 14 2" xfId="322"/>
    <cellStyle name="Percent 2" xfId="323"/>
    <cellStyle name="Percent 2 10" xfId="324"/>
    <cellStyle name="Percent 2 10 2" xfId="325"/>
    <cellStyle name="Percent 2 11" xfId="326"/>
    <cellStyle name="Percent 2 11 2" xfId="327"/>
    <cellStyle name="Percent 2 2" xfId="328"/>
    <cellStyle name="Percent 2 2 2" xfId="329"/>
    <cellStyle name="Percent 2 3" xfId="330"/>
    <cellStyle name="Percent 2 3 2" xfId="331"/>
    <cellStyle name="Percent 2 4" xfId="332"/>
    <cellStyle name="Percent 2 4 2" xfId="333"/>
    <cellStyle name="Percent 2 5" xfId="334"/>
    <cellStyle name="Percent 2 5 2" xfId="335"/>
    <cellStyle name="Percent 2 6" xfId="336"/>
    <cellStyle name="Percent 2 6 2" xfId="337"/>
    <cellStyle name="Percent 2 7" xfId="338"/>
    <cellStyle name="Percent 2 7 2" xfId="339"/>
    <cellStyle name="Percent 2 8" xfId="340"/>
    <cellStyle name="Percent 2 8 2" xfId="341"/>
    <cellStyle name="Percent 2 9" xfId="342"/>
    <cellStyle name="Percent 2 9 2" xfId="343"/>
    <cellStyle name="Percent 3" xfId="344"/>
    <cellStyle name="Percent 3 2" xfId="345"/>
    <cellStyle name="Percent 4" xfId="346"/>
    <cellStyle name="Percent 4 10" xfId="347"/>
    <cellStyle name="Percent 4 2" xfId="348"/>
    <cellStyle name="Percent 4 2 2" xfId="349"/>
    <cellStyle name="Percent 4 3" xfId="350"/>
    <cellStyle name="Percent 4 3 2" xfId="351"/>
    <cellStyle name="Percent 4 4" xfId="352"/>
    <cellStyle name="Percent 4 4 2" xfId="353"/>
    <cellStyle name="Percent 4 5" xfId="354"/>
    <cellStyle name="Percent 4 5 2" xfId="355"/>
    <cellStyle name="Percent 4 6" xfId="356"/>
    <cellStyle name="Percent 4 6 2" xfId="357"/>
    <cellStyle name="Percent 4 7" xfId="358"/>
    <cellStyle name="Percent 4 7 2" xfId="359"/>
    <cellStyle name="Percent 4 8" xfId="360"/>
    <cellStyle name="Percent 4 8 2" xfId="361"/>
    <cellStyle name="Percent 4 9" xfId="362"/>
    <cellStyle name="Percent 4 9 2" xfId="363"/>
    <cellStyle name="Percent 5" xfId="364"/>
    <cellStyle name="Percent 5 2" xfId="365"/>
    <cellStyle name="Percent 5 2 2" xfId="366"/>
    <cellStyle name="Percent 5 3" xfId="367"/>
    <cellStyle name="Percent 5 3 2" xfId="368"/>
    <cellStyle name="Percent 5 4" xfId="369"/>
    <cellStyle name="Percent 5 4 2" xfId="370"/>
    <cellStyle name="Percent 5 5" xfId="371"/>
    <cellStyle name="Percent 5 5 2" xfId="372"/>
    <cellStyle name="Percent 5 6" xfId="373"/>
    <cellStyle name="Percent 5 6 2" xfId="374"/>
    <cellStyle name="Percent 5 7" xfId="375"/>
    <cellStyle name="Percent 5 7 2" xfId="376"/>
    <cellStyle name="Percent 5 8" xfId="377"/>
    <cellStyle name="Percent 5 8 2" xfId="378"/>
    <cellStyle name="Percent 5 9" xfId="379"/>
    <cellStyle name="Percent 6" xfId="380"/>
    <cellStyle name="Percent 6 2" xfId="381"/>
    <cellStyle name="Percent 6 2 2" xfId="382"/>
    <cellStyle name="Percent 6 3" xfId="383"/>
    <cellStyle name="Percent 6 3 2" xfId="384"/>
    <cellStyle name="Percent 6 4" xfId="385"/>
    <cellStyle name="Percent 6 4 2" xfId="386"/>
    <cellStyle name="Percent 6 5" xfId="387"/>
    <cellStyle name="Percent 6 5 2" xfId="388"/>
    <cellStyle name="Percent 6 6" xfId="389"/>
    <cellStyle name="Percent 6 6 2" xfId="390"/>
    <cellStyle name="Percent 6 7" xfId="391"/>
    <cellStyle name="Percent 6 7 2" xfId="392"/>
    <cellStyle name="Percent 6 8" xfId="393"/>
    <cellStyle name="Percent 6 8 2" xfId="394"/>
    <cellStyle name="Percent 6 9" xfId="395"/>
    <cellStyle name="Percent 7" xfId="396"/>
    <cellStyle name="Percent 7 2" xfId="397"/>
    <cellStyle name="Percent 7 2 2" xfId="398"/>
    <cellStyle name="Percent 7 3" xfId="399"/>
    <cellStyle name="Percent 7 3 2" xfId="400"/>
    <cellStyle name="Percent 7 4" xfId="401"/>
    <cellStyle name="Percent 7 4 2" xfId="402"/>
    <cellStyle name="Percent 7 5" xfId="403"/>
    <cellStyle name="Percent 7 5 2" xfId="404"/>
    <cellStyle name="Percent 7 6" xfId="405"/>
    <cellStyle name="Percent 7 6 2" xfId="406"/>
    <cellStyle name="Percent 7 7" xfId="407"/>
    <cellStyle name="Percent 7 7 2" xfId="408"/>
    <cellStyle name="Percent 7 8" xfId="409"/>
    <cellStyle name="Percent 7 8 2" xfId="410"/>
    <cellStyle name="Percent 7 9" xfId="411"/>
    <cellStyle name="Percent 8" xfId="412"/>
    <cellStyle name="Percent 8 2" xfId="413"/>
    <cellStyle name="Percent 9" xfId="414"/>
    <cellStyle name="Percent 9 2" xfId="415"/>
  </cellStyles>
  <dxfs count="1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ColWidth="9.109375" defaultRowHeight="13.2"/>
  <cols>
    <col min="1" max="1" width="9.109375" style="98" customWidth="1"/>
    <col min="2" max="2" width="30.6640625" style="98" customWidth="1"/>
    <col min="3" max="3" width="65.6640625" style="98" customWidth="1"/>
    <col min="4" max="16384" width="9.109375" style="98"/>
  </cols>
  <sheetData>
    <row r="2" spans="2:3" ht="15.6">
      <c r="B2" s="18" t="s">
        <v>230</v>
      </c>
      <c r="C2" s="19"/>
    </row>
    <row r="3" spans="2:3" ht="15.6">
      <c r="B3" s="20" t="s">
        <v>231</v>
      </c>
      <c r="C3" s="21"/>
    </row>
    <row r="4" spans="2:3" ht="15.6">
      <c r="B4" s="18"/>
      <c r="C4" s="19"/>
    </row>
    <row r="5" spans="2:3" ht="15.6">
      <c r="B5" s="22" t="s">
        <v>232</v>
      </c>
      <c r="C5" s="23"/>
    </row>
    <row r="6" spans="2:3" ht="15.6">
      <c r="B6" s="24" t="s">
        <v>233</v>
      </c>
      <c r="C6" s="263">
        <v>44197</v>
      </c>
    </row>
    <row r="7" spans="2:3" ht="15.6">
      <c r="B7" s="24" t="s">
        <v>234</v>
      </c>
      <c r="C7" s="263">
        <v>44561</v>
      </c>
    </row>
    <row r="8" spans="2:3" ht="15.6">
      <c r="B8" s="24" t="s">
        <v>235</v>
      </c>
      <c r="C8" s="263">
        <v>44566</v>
      </c>
    </row>
    <row r="9" spans="2:3" ht="15.6">
      <c r="B9" s="25"/>
      <c r="C9" s="26"/>
    </row>
    <row r="10" spans="2:3" ht="15.6">
      <c r="B10" s="20" t="s">
        <v>236</v>
      </c>
      <c r="C10" s="21"/>
    </row>
    <row r="11" spans="2:3" ht="15.6">
      <c r="B11" s="24" t="s">
        <v>237</v>
      </c>
      <c r="C11" s="264" t="s">
        <v>1484</v>
      </c>
    </row>
    <row r="12" spans="2:3" ht="15.6">
      <c r="B12" s="24" t="s">
        <v>238</v>
      </c>
      <c r="C12" s="264" t="s">
        <v>1485</v>
      </c>
    </row>
    <row r="13" spans="2:3" ht="15.6">
      <c r="B13" s="24" t="s">
        <v>239</v>
      </c>
      <c r="C13" s="264" t="s">
        <v>1486</v>
      </c>
    </row>
    <row r="14" spans="2:3" ht="15.6">
      <c r="B14" s="24" t="s">
        <v>240</v>
      </c>
      <c r="C14" s="264" t="s">
        <v>1487</v>
      </c>
    </row>
    <row r="15" spans="2:3" ht="15.6">
      <c r="B15" s="24" t="s">
        <v>241</v>
      </c>
      <c r="C15" s="264" t="s">
        <v>1487</v>
      </c>
    </row>
    <row r="16" spans="2:3" ht="15.6">
      <c r="B16" s="27" t="s">
        <v>242</v>
      </c>
      <c r="C16" s="265" t="s">
        <v>1488</v>
      </c>
    </row>
    <row r="17" spans="2:3" ht="15.6">
      <c r="B17" s="27" t="s">
        <v>243</v>
      </c>
      <c r="C17" s="486" t="s">
        <v>1489</v>
      </c>
    </row>
    <row r="18" spans="2:3" ht="15.6">
      <c r="B18" s="28"/>
      <c r="C18" s="29"/>
    </row>
    <row r="19" spans="2:3" ht="15.6">
      <c r="B19" s="20" t="s">
        <v>244</v>
      </c>
      <c r="C19" s="21"/>
    </row>
    <row r="20" spans="2:3" ht="15.6">
      <c r="B20" s="24" t="s">
        <v>245</v>
      </c>
      <c r="C20" s="264" t="s">
        <v>1494</v>
      </c>
    </row>
    <row r="21" spans="2:3" ht="15.6">
      <c r="B21" s="24" t="s">
        <v>238</v>
      </c>
      <c r="C21" s="264" t="s">
        <v>1495</v>
      </c>
    </row>
    <row r="22" spans="2:3" ht="15.6">
      <c r="B22" s="24" t="s">
        <v>239</v>
      </c>
      <c r="C22" s="264" t="s">
        <v>1496</v>
      </c>
    </row>
    <row r="23" spans="2:3" ht="15.6">
      <c r="B23" s="24" t="s">
        <v>246</v>
      </c>
      <c r="C23" s="264" t="s">
        <v>1497</v>
      </c>
    </row>
    <row r="24" spans="2:3" ht="15.6">
      <c r="B24" s="30"/>
      <c r="C24" s="31"/>
    </row>
    <row r="25" spans="2:3" ht="15.6">
      <c r="B25" s="20" t="s">
        <v>247</v>
      </c>
      <c r="C25" s="21"/>
    </row>
    <row r="26" spans="2:3" ht="15.6">
      <c r="B26" s="27" t="s">
        <v>248</v>
      </c>
      <c r="C26" s="265" t="s">
        <v>1490</v>
      </c>
    </row>
    <row r="27" spans="2:3" ht="15.6">
      <c r="B27" s="27" t="s">
        <v>249</v>
      </c>
      <c r="C27" s="265" t="s">
        <v>1491</v>
      </c>
    </row>
    <row r="28" spans="2:3" ht="15.6">
      <c r="B28" s="27" t="s">
        <v>242</v>
      </c>
      <c r="C28" s="265" t="s">
        <v>1492</v>
      </c>
    </row>
    <row r="29" spans="2:3" ht="15.6">
      <c r="B29" s="27" t="s">
        <v>243</v>
      </c>
      <c r="C29" s="486" t="s">
        <v>1493</v>
      </c>
    </row>
    <row r="30" spans="2:3" ht="15.6">
      <c r="B30" s="32"/>
      <c r="C30" s="32"/>
    </row>
    <row r="31" spans="2:3" ht="15.6">
      <c r="B31" s="32"/>
      <c r="C31" s="32"/>
    </row>
    <row r="32" spans="2:3" ht="15.6">
      <c r="B32" s="216"/>
      <c r="C32" s="216"/>
    </row>
    <row r="35" spans="2:3" ht="15.6">
      <c r="B35" s="552" t="s">
        <v>1365</v>
      </c>
      <c r="C35" s="551" t="s">
        <v>1350</v>
      </c>
    </row>
    <row r="36" spans="2:3" ht="15.6">
      <c r="B36" s="552" t="s">
        <v>1377</v>
      </c>
      <c r="C36" s="551" t="s">
        <v>955</v>
      </c>
    </row>
    <row r="37" spans="2:3" ht="15.6">
      <c r="B37" s="552" t="s">
        <v>1426</v>
      </c>
      <c r="C37" s="551" t="s">
        <v>1375</v>
      </c>
    </row>
    <row r="38" spans="2:3" ht="15.6">
      <c r="B38" s="552" t="s">
        <v>1378</v>
      </c>
      <c r="C38" s="551" t="s">
        <v>1376</v>
      </c>
    </row>
    <row r="39" spans="2:3" ht="31.2">
      <c r="B39" s="552" t="s">
        <v>1379</v>
      </c>
      <c r="C39" s="551" t="s">
        <v>1417</v>
      </c>
    </row>
    <row r="40" spans="2:3" ht="15.6">
      <c r="B40" s="552" t="s">
        <v>1380</v>
      </c>
      <c r="C40" s="553" t="s">
        <v>252</v>
      </c>
    </row>
    <row r="41" spans="2:3" ht="15.6">
      <c r="B41" s="552" t="s">
        <v>1381</v>
      </c>
      <c r="C41" s="554" t="s">
        <v>253</v>
      </c>
    </row>
    <row r="42" spans="2:3" ht="15.6">
      <c r="B42" s="552" t="s">
        <v>1382</v>
      </c>
      <c r="C42" s="554" t="s">
        <v>256</v>
      </c>
    </row>
    <row r="43" spans="2:3" ht="15.6">
      <c r="B43" s="552" t="s">
        <v>1383</v>
      </c>
      <c r="C43" s="554" t="s">
        <v>1471</v>
      </c>
    </row>
    <row r="44" spans="2:3" ht="62.4">
      <c r="B44" s="552" t="s">
        <v>1384</v>
      </c>
      <c r="C44" s="555" t="s">
        <v>948</v>
      </c>
    </row>
    <row r="45" spans="2:3" ht="31.2">
      <c r="B45" s="552" t="s">
        <v>1385</v>
      </c>
      <c r="C45" s="555" t="s">
        <v>1345</v>
      </c>
    </row>
    <row r="46" spans="2:3" ht="31.2">
      <c r="B46" s="552" t="s">
        <v>1431</v>
      </c>
      <c r="C46" s="555" t="s">
        <v>1418</v>
      </c>
    </row>
  </sheetData>
  <sheetProtection password="CF35" sheet="1" insertRows="0" selectLockedCells="1"/>
  <phoneticPr fontId="26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7"/>
  <dimension ref="A1:L30"/>
  <sheetViews>
    <sheetView zoomScale="80" zoomScaleNormal="80" workbookViewId="0">
      <selection activeCell="D18" sqref="D18"/>
    </sheetView>
  </sheetViews>
  <sheetFormatPr defaultColWidth="9.109375" defaultRowHeight="15.6"/>
  <cols>
    <col min="1" max="1" width="7.44140625" style="42" customWidth="1"/>
    <col min="2" max="2" width="43.109375" style="42" customWidth="1"/>
    <col min="3" max="3" width="13.33203125" style="42" customWidth="1"/>
    <col min="4" max="4" width="12" style="42" customWidth="1"/>
    <col min="5" max="5" width="16" style="42" customWidth="1"/>
    <col min="6" max="6" width="12.6640625" style="42" customWidth="1"/>
    <col min="7" max="7" width="18.88671875" style="42" customWidth="1"/>
    <col min="8" max="8" width="14.88671875" style="42" customWidth="1"/>
    <col min="9" max="9" width="14.6640625" style="42" customWidth="1"/>
    <col min="10" max="16384" width="9.109375" style="42"/>
  </cols>
  <sheetData>
    <row r="1" spans="1:12" s="59" customFormat="1" ht="15.75" customHeight="1">
      <c r="F1" s="60" t="s">
        <v>1459</v>
      </c>
      <c r="I1" s="60"/>
    </row>
    <row r="2" spans="1:12" s="59" customFormat="1">
      <c r="B2" s="654" t="s">
        <v>1471</v>
      </c>
      <c r="C2" s="654"/>
      <c r="D2" s="64"/>
      <c r="E2" s="64"/>
      <c r="F2" s="64"/>
      <c r="G2" s="64"/>
      <c r="H2" s="64"/>
      <c r="I2" s="64"/>
      <c r="J2" s="41"/>
      <c r="K2" s="63"/>
      <c r="L2" s="63"/>
    </row>
    <row r="3" spans="1:12" s="59" customFormat="1">
      <c r="B3" s="654" t="str">
        <f>CONCATENATE("на ",UPPER(dfName))</f>
        <v>на ДФ АСТРА ГЛОБАЛ ЕКУИТИ</v>
      </c>
      <c r="C3" s="654"/>
      <c r="D3" s="64"/>
      <c r="E3" s="6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B4" s="654" t="str">
        <f>CONCATENATE("към ",TEXT(EndDate,"dd.mm.yyyy")," г.")</f>
        <v>към 31.12.2021 г.</v>
      </c>
      <c r="C4" s="654"/>
      <c r="D4" s="74" t="s">
        <v>914</v>
      </c>
      <c r="E4" s="221">
        <f>ReportedCompletionDate</f>
        <v>44566</v>
      </c>
      <c r="F4" s="64"/>
      <c r="G4" s="41"/>
      <c r="H4" s="63"/>
      <c r="I4" s="63"/>
    </row>
    <row r="5" spans="1:12" s="59" customFormat="1">
      <c r="B5" s="41"/>
      <c r="C5" s="41"/>
      <c r="D5" s="74" t="s">
        <v>248</v>
      </c>
      <c r="E5" s="75" t="str">
        <f>authorName</f>
        <v>МАРИЯ ХАРДАЛИЕВА</v>
      </c>
      <c r="F5" s="64"/>
      <c r="I5" s="63"/>
    </row>
    <row r="6" spans="1:12" s="59" customFormat="1">
      <c r="D6" s="74" t="s">
        <v>250</v>
      </c>
      <c r="E6" s="76" t="str">
        <f>udManager</f>
        <v>ИВО СТОЯНОВ БЛАГОЕВ</v>
      </c>
      <c r="F6" s="67"/>
      <c r="G6" s="67"/>
      <c r="H6" s="69"/>
      <c r="I6" s="69"/>
    </row>
    <row r="8" spans="1:12" ht="62.4">
      <c r="A8" s="268" t="s">
        <v>949</v>
      </c>
      <c r="B8" s="266" t="s">
        <v>974</v>
      </c>
      <c r="C8" s="267" t="s">
        <v>947</v>
      </c>
      <c r="D8" s="267" t="s">
        <v>945</v>
      </c>
      <c r="E8" s="267" t="s">
        <v>946</v>
      </c>
      <c r="F8" s="267" t="s">
        <v>944</v>
      </c>
    </row>
    <row r="9" spans="1:12" ht="16.8">
      <c r="A9" s="324">
        <v>1</v>
      </c>
      <c r="B9" s="325">
        <v>2</v>
      </c>
      <c r="C9" s="326">
        <v>3</v>
      </c>
      <c r="D9" s="326">
        <v>4</v>
      </c>
      <c r="E9" s="326">
        <v>5</v>
      </c>
      <c r="F9" s="326">
        <v>6</v>
      </c>
    </row>
    <row r="10" spans="1:12">
      <c r="A10" s="303"/>
      <c r="B10" s="53"/>
      <c r="C10" s="574"/>
      <c r="D10" s="303"/>
      <c r="E10" s="303"/>
      <c r="F10" s="613">
        <f>E10/'1-SB'!$C$47</f>
        <v>0</v>
      </c>
    </row>
    <row r="11" spans="1:12">
      <c r="A11" s="303"/>
      <c r="B11" s="53"/>
      <c r="C11" s="574"/>
      <c r="D11" s="303"/>
      <c r="E11" s="303"/>
      <c r="F11" s="613">
        <f>E11/'1-SB'!$C$47</f>
        <v>0</v>
      </c>
    </row>
    <row r="12" spans="1:12">
      <c r="A12" s="303"/>
      <c r="B12" s="53"/>
      <c r="C12" s="574"/>
      <c r="D12" s="303"/>
      <c r="E12" s="303"/>
      <c r="F12" s="613">
        <f>E12/'1-SB'!$C$47</f>
        <v>0</v>
      </c>
    </row>
    <row r="13" spans="1:12">
      <c r="A13" s="303"/>
      <c r="B13" s="53"/>
      <c r="C13" s="574"/>
      <c r="D13" s="303"/>
      <c r="E13" s="303"/>
      <c r="F13" s="613">
        <f>E13/'1-SB'!$C$47</f>
        <v>0</v>
      </c>
    </row>
    <row r="14" spans="1:12">
      <c r="A14" s="303"/>
      <c r="B14" s="53"/>
      <c r="C14" s="574"/>
      <c r="D14" s="303"/>
      <c r="E14" s="303"/>
      <c r="F14" s="613">
        <f>E14/'1-SB'!$C$47</f>
        <v>0</v>
      </c>
    </row>
    <row r="15" spans="1:12">
      <c r="A15" s="303"/>
      <c r="B15" s="53"/>
      <c r="C15" s="574"/>
      <c r="D15" s="303"/>
      <c r="E15" s="303"/>
      <c r="F15" s="613">
        <f>E15/'1-SB'!$C$47</f>
        <v>0</v>
      </c>
    </row>
    <row r="16" spans="1:12">
      <c r="A16" s="303"/>
      <c r="B16" s="53"/>
      <c r="C16" s="574"/>
      <c r="D16" s="303"/>
      <c r="E16" s="303"/>
      <c r="F16" s="613">
        <f>E16/'1-SB'!$C$47</f>
        <v>0</v>
      </c>
    </row>
    <row r="17" spans="1:6">
      <c r="A17" s="303"/>
      <c r="B17" s="53"/>
      <c r="C17" s="574"/>
      <c r="D17" s="303"/>
      <c r="E17" s="303"/>
      <c r="F17" s="613">
        <f>E17/'1-SB'!$C$47</f>
        <v>0</v>
      </c>
    </row>
    <row r="18" spans="1:6">
      <c r="A18" s="303"/>
      <c r="B18" s="53"/>
      <c r="C18" s="574"/>
      <c r="D18" s="303"/>
      <c r="E18" s="228"/>
      <c r="F18" s="613">
        <f>E18/'1-SB'!$C$47</f>
        <v>0</v>
      </c>
    </row>
    <row r="19" spans="1:6">
      <c r="A19" s="303"/>
      <c r="B19" s="53"/>
      <c r="C19" s="574"/>
      <c r="D19" s="303"/>
      <c r="E19" s="228"/>
      <c r="F19" s="613">
        <f>E19/'1-SB'!$C$47</f>
        <v>0</v>
      </c>
    </row>
    <row r="20" spans="1:6">
      <c r="A20" s="303"/>
      <c r="B20" s="53"/>
      <c r="C20" s="574"/>
      <c r="D20" s="303"/>
      <c r="E20" s="303"/>
      <c r="F20" s="613">
        <f>E20/'1-SB'!$C$47</f>
        <v>0</v>
      </c>
    </row>
    <row r="21" spans="1:6">
      <c r="A21" s="303"/>
      <c r="B21" s="53"/>
      <c r="C21" s="574"/>
      <c r="D21" s="303"/>
      <c r="E21" s="303"/>
      <c r="F21" s="613">
        <f>E21/'1-SB'!$C$47</f>
        <v>0</v>
      </c>
    </row>
    <row r="22" spans="1:6">
      <c r="A22" s="303"/>
      <c r="B22" s="53"/>
      <c r="C22" s="574"/>
      <c r="D22" s="303"/>
      <c r="E22" s="303"/>
      <c r="F22" s="613">
        <f>E22/'1-SB'!$C$47</f>
        <v>0</v>
      </c>
    </row>
    <row r="23" spans="1:6">
      <c r="A23" s="303"/>
      <c r="B23" s="53"/>
      <c r="C23" s="574"/>
      <c r="D23" s="303"/>
      <c r="E23" s="303"/>
      <c r="F23" s="613">
        <f>E23/'1-SB'!$C$47</f>
        <v>0</v>
      </c>
    </row>
    <row r="24" spans="1:6">
      <c r="A24" s="303"/>
      <c r="B24" s="53"/>
      <c r="C24" s="574"/>
      <c r="D24" s="303"/>
      <c r="E24" s="303"/>
      <c r="F24" s="613">
        <f>E24/'1-SB'!$C$47</f>
        <v>0</v>
      </c>
    </row>
    <row r="25" spans="1:6">
      <c r="A25" s="303"/>
      <c r="B25" s="53"/>
      <c r="C25" s="574"/>
      <c r="D25" s="303"/>
      <c r="E25" s="303"/>
      <c r="F25" s="613">
        <f>E25/'1-SB'!$C$47</f>
        <v>0</v>
      </c>
    </row>
    <row r="26" spans="1:6">
      <c r="A26" s="303"/>
      <c r="B26" s="53"/>
      <c r="C26" s="574"/>
      <c r="D26" s="303"/>
      <c r="E26" s="303"/>
      <c r="F26" s="613">
        <f>E26/'1-SB'!$C$47</f>
        <v>0</v>
      </c>
    </row>
    <row r="27" spans="1:6">
      <c r="A27" s="303"/>
      <c r="B27" s="53"/>
      <c r="C27" s="574"/>
      <c r="D27" s="303"/>
      <c r="E27" s="303"/>
      <c r="F27" s="613">
        <f>E27/'1-SB'!$C$47</f>
        <v>0</v>
      </c>
    </row>
    <row r="28" spans="1:6">
      <c r="A28" s="303"/>
      <c r="B28" s="53"/>
      <c r="C28" s="574"/>
      <c r="D28" s="303"/>
      <c r="E28" s="303"/>
      <c r="F28" s="613">
        <f>E28/'1-SB'!$C$47</f>
        <v>0</v>
      </c>
    </row>
    <row r="29" spans="1:6">
      <c r="A29" s="305"/>
      <c r="B29" s="289"/>
      <c r="C29" s="574"/>
      <c r="D29" s="305"/>
      <c r="E29" s="305"/>
      <c r="F29" s="614">
        <f>E29/'1-SB'!$C$47</f>
        <v>0</v>
      </c>
    </row>
    <row r="30" spans="1:6">
      <c r="E30" s="363">
        <f>SUM(E10:E29)</f>
        <v>0</v>
      </c>
    </row>
  </sheetData>
  <sheetProtection password="CF35" sheet="1" insertRows="0" selectLockedCells="1"/>
  <mergeCells count="3">
    <mergeCell ref="B2:C2"/>
    <mergeCell ref="B3:C3"/>
    <mergeCell ref="B4:C4"/>
  </mergeCells>
  <dataValidations count="1">
    <dataValidation type="list" allowBlank="1" showInputMessage="1" showErrorMessage="1" sqref="C10:C29">
      <formula1>_Currencies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fitToHeight="3" orientation="landscape" r:id="rId1"/>
  <headerFooter>
    <oddFooter>&amp;RКИС-Депозити, стр. &amp;P от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8"/>
  <dimension ref="A1:L130"/>
  <sheetViews>
    <sheetView zoomScale="80" zoomScaleNormal="80" workbookViewId="0">
      <selection activeCell="F16" sqref="F16"/>
    </sheetView>
  </sheetViews>
  <sheetFormatPr defaultColWidth="9.109375" defaultRowHeight="15.6"/>
  <cols>
    <col min="1" max="1" width="6.44140625" style="42" customWidth="1"/>
    <col min="2" max="2" width="34" style="42" customWidth="1"/>
    <col min="3" max="3" width="38.5546875" style="42" customWidth="1"/>
    <col min="4" max="4" width="13.33203125" style="42" customWidth="1"/>
    <col min="5" max="5" width="17.6640625" style="42" customWidth="1"/>
    <col min="6" max="6" width="19.5546875" style="42" customWidth="1"/>
    <col min="7" max="7" width="18.88671875" style="42" customWidth="1"/>
    <col min="8" max="8" width="14.88671875" style="42" customWidth="1"/>
    <col min="9" max="9" width="14.6640625" style="42" customWidth="1"/>
    <col min="10" max="16384" width="9.109375" style="42"/>
  </cols>
  <sheetData>
    <row r="1" spans="1:12" s="59" customFormat="1" ht="15.75" customHeight="1">
      <c r="G1" s="60" t="s">
        <v>1462</v>
      </c>
      <c r="J1" s="60"/>
    </row>
    <row r="2" spans="1:12" s="59" customFormat="1" ht="44.4" customHeight="1">
      <c r="A2" s="689" t="s">
        <v>948</v>
      </c>
      <c r="B2" s="689"/>
      <c r="C2" s="689"/>
      <c r="D2" s="689"/>
      <c r="E2" s="689"/>
      <c r="F2" s="689"/>
      <c r="G2" s="64"/>
      <c r="H2" s="64"/>
      <c r="I2" s="64"/>
      <c r="J2" s="41"/>
      <c r="K2" s="63"/>
      <c r="L2" s="63"/>
    </row>
    <row r="3" spans="1:12" s="59" customFormat="1">
      <c r="A3" s="691" t="str">
        <f>CONCATENATE("на ",UPPER(dfName))</f>
        <v>на ДФ АСТРА ГЛОБАЛ ЕКУИТИ</v>
      </c>
      <c r="B3" s="691"/>
      <c r="C3" s="691"/>
      <c r="D3" s="691"/>
      <c r="E3" s="6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A4" s="691" t="str">
        <f>CONCATENATE("към ",TEXT(EndDate,"dd.mm.yyyy")," г.")</f>
        <v>към 31.12.2021 г.</v>
      </c>
      <c r="B4" s="691"/>
      <c r="C4" s="691"/>
      <c r="D4" s="691"/>
      <c r="E4" s="74" t="s">
        <v>914</v>
      </c>
      <c r="F4" s="221">
        <f>ReportedCompletionDate</f>
        <v>44566</v>
      </c>
      <c r="G4" s="64"/>
      <c r="H4" s="41"/>
      <c r="I4" s="63"/>
      <c r="J4" s="63"/>
    </row>
    <row r="5" spans="1:12" s="59" customFormat="1">
      <c r="A5" s="41"/>
      <c r="B5" s="41"/>
      <c r="C5" s="41"/>
      <c r="D5" s="41"/>
      <c r="E5" s="74" t="s">
        <v>248</v>
      </c>
      <c r="F5" s="75" t="str">
        <f>authorName</f>
        <v>МАРИЯ ХАРДАЛИЕВА</v>
      </c>
      <c r="G5" s="64"/>
      <c r="J5" s="63"/>
    </row>
    <row r="6" spans="1:12" s="59" customFormat="1">
      <c r="E6" s="74" t="s">
        <v>250</v>
      </c>
      <c r="F6" s="76" t="str">
        <f>udManager</f>
        <v>ИВО СТОЯНОВ БЛАГОЕВ</v>
      </c>
      <c r="G6" s="67"/>
      <c r="H6" s="67"/>
      <c r="I6" s="69"/>
      <c r="J6" s="69"/>
    </row>
    <row r="8" spans="1:12" s="541" customFormat="1"/>
    <row r="9" spans="1:12" s="541" customFormat="1"/>
    <row r="10" spans="1:12" s="541" customFormat="1" ht="109.2">
      <c r="A10" s="268" t="s">
        <v>949</v>
      </c>
      <c r="B10" s="269" t="s">
        <v>975</v>
      </c>
      <c r="C10" s="269" t="s">
        <v>950</v>
      </c>
      <c r="D10" s="269" t="s">
        <v>952</v>
      </c>
      <c r="E10" s="270" t="s">
        <v>977</v>
      </c>
      <c r="F10" s="269" t="s">
        <v>976</v>
      </c>
      <c r="G10" s="269" t="s">
        <v>978</v>
      </c>
    </row>
    <row r="11" spans="1:12" s="541" customFormat="1">
      <c r="A11" s="45">
        <v>1</v>
      </c>
      <c r="B11" s="45">
        <v>2</v>
      </c>
      <c r="C11" s="45">
        <v>3</v>
      </c>
      <c r="D11" s="45">
        <v>4</v>
      </c>
      <c r="E11" s="45">
        <v>5</v>
      </c>
      <c r="F11" s="45">
        <v>6</v>
      </c>
      <c r="G11" s="45">
        <v>7</v>
      </c>
    </row>
    <row r="12" spans="1:12" s="541" customFormat="1">
      <c r="A12" s="53"/>
      <c r="B12" s="53"/>
      <c r="C12" s="53"/>
      <c r="D12" s="56"/>
      <c r="E12" s="296"/>
      <c r="F12" s="299">
        <f>E12/'1-SB'!$C$47</f>
        <v>0</v>
      </c>
      <c r="G12" s="294"/>
    </row>
    <row r="13" spans="1:12" s="541" customFormat="1">
      <c r="A13" s="55"/>
      <c r="B13" s="55"/>
      <c r="C13" s="55"/>
      <c r="D13" s="56"/>
      <c r="E13" s="297"/>
      <c r="F13" s="300">
        <f>E13/'1-SB'!$C$47</f>
        <v>0</v>
      </c>
      <c r="G13" s="295"/>
    </row>
    <row r="14" spans="1:12" s="541" customFormat="1">
      <c r="A14" s="55"/>
      <c r="B14" s="55"/>
      <c r="C14" s="55"/>
      <c r="D14" s="56"/>
      <c r="E14" s="297"/>
      <c r="F14" s="300">
        <f>E14/'1-SB'!$C$47</f>
        <v>0</v>
      </c>
      <c r="G14" s="295"/>
    </row>
    <row r="15" spans="1:12" s="541" customFormat="1">
      <c r="A15" s="55"/>
      <c r="B15" s="55"/>
      <c r="C15" s="55"/>
      <c r="D15" s="56"/>
      <c r="E15" s="297"/>
      <c r="F15" s="300">
        <f>E15/'1-SB'!$C$47</f>
        <v>0</v>
      </c>
      <c r="G15" s="295"/>
    </row>
    <row r="16" spans="1:12" s="541" customFormat="1">
      <c r="A16" s="55"/>
      <c r="B16" s="55"/>
      <c r="C16" s="55"/>
      <c r="D16" s="56"/>
      <c r="E16" s="297"/>
      <c r="F16" s="300">
        <f>E16/'1-SB'!$C$47</f>
        <v>0</v>
      </c>
      <c r="G16" s="295"/>
    </row>
    <row r="17" spans="1:7" s="541" customFormat="1">
      <c r="A17" s="55"/>
      <c r="B17" s="55"/>
      <c r="C17" s="55"/>
      <c r="D17" s="56"/>
      <c r="E17" s="297"/>
      <c r="F17" s="300">
        <f>E17/'1-SB'!$C$47</f>
        <v>0</v>
      </c>
      <c r="G17" s="295"/>
    </row>
    <row r="18" spans="1:7" s="541" customFormat="1">
      <c r="A18" s="55"/>
      <c r="B18" s="55"/>
      <c r="C18" s="55"/>
      <c r="D18" s="56"/>
      <c r="E18" s="297"/>
      <c r="F18" s="300">
        <f>E18/'1-SB'!$C$47</f>
        <v>0</v>
      </c>
      <c r="G18" s="295"/>
    </row>
    <row r="19" spans="1:7" s="541" customFormat="1">
      <c r="A19" s="55"/>
      <c r="B19" s="55"/>
      <c r="C19" s="55"/>
      <c r="D19" s="56"/>
      <c r="E19" s="297"/>
      <c r="F19" s="300">
        <f>E19/'1-SB'!$C$47</f>
        <v>0</v>
      </c>
      <c r="G19" s="295"/>
    </row>
    <row r="20" spans="1:7" s="541" customFormat="1">
      <c r="A20" s="55"/>
      <c r="B20" s="55"/>
      <c r="C20" s="55"/>
      <c r="D20" s="56"/>
      <c r="E20" s="297"/>
      <c r="F20" s="300">
        <f>E20/'1-SB'!$C$47</f>
        <v>0</v>
      </c>
      <c r="G20" s="295"/>
    </row>
    <row r="21" spans="1:7" s="541" customFormat="1">
      <c r="A21" s="55"/>
      <c r="B21" s="55"/>
      <c r="C21" s="55"/>
      <c r="D21" s="56"/>
      <c r="E21" s="297"/>
      <c r="F21" s="300">
        <f>E21/'1-SB'!$C$47</f>
        <v>0</v>
      </c>
      <c r="G21" s="295"/>
    </row>
    <row r="22" spans="1:7" s="541" customFormat="1">
      <c r="A22" s="55"/>
      <c r="B22" s="55"/>
      <c r="C22" s="55"/>
      <c r="D22" s="56"/>
      <c r="E22" s="297"/>
      <c r="F22" s="300">
        <f>E22/'1-SB'!$C$47</f>
        <v>0</v>
      </c>
      <c r="G22" s="295"/>
    </row>
    <row r="23" spans="1:7" s="541" customFormat="1">
      <c r="A23" s="55"/>
      <c r="B23" s="55"/>
      <c r="C23" s="55"/>
      <c r="D23" s="56"/>
      <c r="E23" s="297"/>
      <c r="F23" s="300">
        <f>E23/'1-SB'!$C$47</f>
        <v>0</v>
      </c>
      <c r="G23" s="295"/>
    </row>
    <row r="24" spans="1:7" s="541" customFormat="1">
      <c r="A24" s="55"/>
      <c r="B24" s="55"/>
      <c r="C24" s="55"/>
      <c r="D24" s="56"/>
      <c r="E24" s="297"/>
      <c r="F24" s="300">
        <f>E24/'1-SB'!$C$47</f>
        <v>0</v>
      </c>
      <c r="G24" s="295"/>
    </row>
    <row r="25" spans="1:7" s="541" customFormat="1">
      <c r="A25" s="55"/>
      <c r="B25" s="55"/>
      <c r="C25" s="55"/>
      <c r="D25" s="56"/>
      <c r="E25" s="297"/>
      <c r="F25" s="300">
        <f>E25/'1-SB'!$C$47</f>
        <v>0</v>
      </c>
      <c r="G25" s="295"/>
    </row>
    <row r="26" spans="1:7" s="541" customFormat="1">
      <c r="A26" s="55"/>
      <c r="B26" s="55"/>
      <c r="C26" s="55"/>
      <c r="D26" s="56"/>
      <c r="E26" s="297"/>
      <c r="F26" s="300">
        <f>E26/'1-SB'!$C$47</f>
        <v>0</v>
      </c>
      <c r="G26" s="295"/>
    </row>
    <row r="27" spans="1:7" s="541" customFormat="1">
      <c r="A27" s="55"/>
      <c r="B27" s="55"/>
      <c r="C27" s="55"/>
      <c r="D27" s="56"/>
      <c r="E27" s="297"/>
      <c r="F27" s="300">
        <f>E27/'1-SB'!$C$47</f>
        <v>0</v>
      </c>
      <c r="G27" s="295"/>
    </row>
    <row r="28" spans="1:7" s="541" customFormat="1">
      <c r="A28" s="55"/>
      <c r="B28" s="55"/>
      <c r="C28" s="55"/>
      <c r="D28" s="56"/>
      <c r="E28" s="297"/>
      <c r="F28" s="300">
        <f>E28/'1-SB'!$C$47</f>
        <v>0</v>
      </c>
      <c r="G28" s="295"/>
    </row>
    <row r="29" spans="1:7" s="541" customFormat="1">
      <c r="A29" s="55"/>
      <c r="B29" s="55"/>
      <c r="C29" s="55"/>
      <c r="D29" s="56"/>
      <c r="E29" s="297"/>
      <c r="F29" s="300">
        <f>E29/'1-SB'!$C$47</f>
        <v>0</v>
      </c>
      <c r="G29" s="295"/>
    </row>
    <row r="30" spans="1:7" s="541" customFormat="1">
      <c r="A30" s="55"/>
      <c r="B30" s="55"/>
      <c r="C30" s="55"/>
      <c r="D30" s="56"/>
      <c r="E30" s="297"/>
      <c r="F30" s="300">
        <f>E30/'1-SB'!$C$47</f>
        <v>0</v>
      </c>
      <c r="G30" s="295"/>
    </row>
    <row r="31" spans="1:7" s="541" customFormat="1">
      <c r="A31" s="55"/>
      <c r="B31" s="55"/>
      <c r="C31" s="55"/>
      <c r="D31" s="56"/>
      <c r="E31" s="297"/>
      <c r="F31" s="300">
        <f>E31/'1-SB'!$C$47</f>
        <v>0</v>
      </c>
      <c r="G31" s="295"/>
    </row>
    <row r="32" spans="1:7" s="541" customFormat="1">
      <c r="A32" s="55"/>
      <c r="B32" s="55"/>
      <c r="C32" s="55"/>
      <c r="D32" s="56"/>
      <c r="E32" s="297"/>
      <c r="F32" s="300">
        <f>E32/'1-SB'!$C$47</f>
        <v>0</v>
      </c>
      <c r="G32" s="295"/>
    </row>
    <row r="33" spans="1:7" s="541" customFormat="1">
      <c r="A33" s="55"/>
      <c r="B33" s="55"/>
      <c r="C33" s="55"/>
      <c r="D33" s="56"/>
      <c r="E33" s="297"/>
      <c r="F33" s="300">
        <f>E33/'1-SB'!$C$47</f>
        <v>0</v>
      </c>
      <c r="G33" s="295"/>
    </row>
    <row r="34" spans="1:7" s="541" customFormat="1">
      <c r="A34" s="55"/>
      <c r="B34" s="55"/>
      <c r="C34" s="55"/>
      <c r="D34" s="56"/>
      <c r="E34" s="297"/>
      <c r="F34" s="300">
        <f>E34/'1-SB'!$C$47</f>
        <v>0</v>
      </c>
      <c r="G34" s="295"/>
    </row>
    <row r="35" spans="1:7" s="541" customFormat="1">
      <c r="A35" s="55"/>
      <c r="B35" s="55"/>
      <c r="C35" s="55"/>
      <c r="D35" s="56"/>
      <c r="E35" s="297"/>
      <c r="F35" s="300">
        <f>E35/'1-SB'!$C$47</f>
        <v>0</v>
      </c>
      <c r="G35" s="295"/>
    </row>
    <row r="36" spans="1:7" s="541" customFormat="1">
      <c r="A36" s="55"/>
      <c r="B36" s="55"/>
      <c r="C36" s="55"/>
      <c r="D36" s="56"/>
      <c r="E36" s="297"/>
      <c r="F36" s="300">
        <f>E36/'1-SB'!$C$47</f>
        <v>0</v>
      </c>
      <c r="G36" s="295"/>
    </row>
    <row r="37" spans="1:7" s="541" customFormat="1">
      <c r="A37" s="55"/>
      <c r="B37" s="55"/>
      <c r="C37" s="55"/>
      <c r="D37" s="56"/>
      <c r="E37" s="297"/>
      <c r="F37" s="300">
        <f>E37/'1-SB'!$C$47</f>
        <v>0</v>
      </c>
      <c r="G37" s="295"/>
    </row>
    <row r="38" spans="1:7" s="541" customFormat="1">
      <c r="A38" s="55"/>
      <c r="B38" s="55"/>
      <c r="C38" s="55"/>
      <c r="D38" s="56"/>
      <c r="E38" s="297"/>
      <c r="F38" s="300">
        <f>E38/'1-SB'!$C$47</f>
        <v>0</v>
      </c>
      <c r="G38" s="295"/>
    </row>
    <row r="39" spans="1:7" s="541" customFormat="1">
      <c r="A39" s="55"/>
      <c r="B39" s="55"/>
      <c r="C39" s="55"/>
      <c r="D39" s="56"/>
      <c r="E39" s="297"/>
      <c r="F39" s="300">
        <f>E39/'1-SB'!$C$47</f>
        <v>0</v>
      </c>
      <c r="G39" s="295"/>
    </row>
    <row r="40" spans="1:7" s="541" customFormat="1">
      <c r="A40" s="55"/>
      <c r="B40" s="55"/>
      <c r="C40" s="55"/>
      <c r="D40" s="56"/>
      <c r="E40" s="297"/>
      <c r="F40" s="300">
        <f>E40/'1-SB'!$C$47</f>
        <v>0</v>
      </c>
      <c r="G40" s="295"/>
    </row>
    <row r="41" spans="1:7" s="541" customFormat="1">
      <c r="A41" s="55"/>
      <c r="B41" s="55"/>
      <c r="C41" s="55"/>
      <c r="D41" s="56"/>
      <c r="E41" s="297"/>
      <c r="F41" s="300">
        <f>E41/'1-SB'!$C$47</f>
        <v>0</v>
      </c>
      <c r="G41" s="295"/>
    </row>
    <row r="42" spans="1:7" s="541" customFormat="1">
      <c r="A42" s="55"/>
      <c r="B42" s="55"/>
      <c r="C42" s="55"/>
      <c r="D42" s="56"/>
      <c r="E42" s="297"/>
      <c r="F42" s="300">
        <f>E42/'1-SB'!$C$47</f>
        <v>0</v>
      </c>
      <c r="G42" s="295"/>
    </row>
    <row r="43" spans="1:7" s="541" customFormat="1">
      <c r="A43" s="55"/>
      <c r="B43" s="55"/>
      <c r="C43" s="55"/>
      <c r="D43" s="56"/>
      <c r="E43" s="297"/>
      <c r="F43" s="300">
        <f>E43/'1-SB'!$C$47</f>
        <v>0</v>
      </c>
      <c r="G43" s="295"/>
    </row>
    <row r="44" spans="1:7" s="541" customFormat="1">
      <c r="A44" s="55"/>
      <c r="B44" s="55"/>
      <c r="C44" s="55"/>
      <c r="D44" s="56"/>
      <c r="E44" s="297"/>
      <c r="F44" s="300">
        <f>E44/'1-SB'!$C$47</f>
        <v>0</v>
      </c>
      <c r="G44" s="295"/>
    </row>
    <row r="45" spans="1:7" s="541" customFormat="1">
      <c r="A45" s="55"/>
      <c r="B45" s="55"/>
      <c r="C45" s="55"/>
      <c r="D45" s="56"/>
      <c r="E45" s="297"/>
      <c r="F45" s="300">
        <f>E45/'1-SB'!$C$47</f>
        <v>0</v>
      </c>
      <c r="G45" s="295"/>
    </row>
    <row r="46" spans="1:7" s="541" customFormat="1">
      <c r="A46" s="55"/>
      <c r="B46" s="55"/>
      <c r="C46" s="55"/>
      <c r="D46" s="56"/>
      <c r="E46" s="297"/>
      <c r="F46" s="300">
        <f>E46/'1-SB'!$C$47</f>
        <v>0</v>
      </c>
      <c r="G46" s="295"/>
    </row>
    <row r="47" spans="1:7" s="541" customFormat="1">
      <c r="A47" s="55"/>
      <c r="B47" s="55"/>
      <c r="C47" s="55"/>
      <c r="D47" s="56"/>
      <c r="E47" s="297"/>
      <c r="F47" s="300">
        <f>E47/'1-SB'!$C$47</f>
        <v>0</v>
      </c>
      <c r="G47" s="295"/>
    </row>
    <row r="48" spans="1:7" s="541" customFormat="1">
      <c r="A48" s="55"/>
      <c r="B48" s="55"/>
      <c r="C48" s="55"/>
      <c r="D48" s="56"/>
      <c r="E48" s="297"/>
      <c r="F48" s="300">
        <f>E48/'1-SB'!$C$47</f>
        <v>0</v>
      </c>
      <c r="G48" s="295"/>
    </row>
    <row r="49" spans="1:7" s="541" customFormat="1">
      <c r="A49" s="55"/>
      <c r="B49" s="55"/>
      <c r="C49" s="55"/>
      <c r="D49" s="56"/>
      <c r="E49" s="297"/>
      <c r="F49" s="300">
        <f>E49/'1-SB'!$C$47</f>
        <v>0</v>
      </c>
      <c r="G49" s="295"/>
    </row>
    <row r="50" spans="1:7" s="541" customFormat="1">
      <c r="A50" s="55"/>
      <c r="B50" s="55"/>
      <c r="C50" s="55"/>
      <c r="D50" s="56"/>
      <c r="E50" s="297"/>
      <c r="F50" s="300">
        <f>E50/'1-SB'!$C$47</f>
        <v>0</v>
      </c>
      <c r="G50" s="295"/>
    </row>
    <row r="51" spans="1:7" s="541" customFormat="1">
      <c r="A51" s="55"/>
      <c r="B51" s="55"/>
      <c r="C51" s="55"/>
      <c r="D51" s="56"/>
      <c r="E51" s="297"/>
      <c r="F51" s="300">
        <f>E51/'1-SB'!$C$47</f>
        <v>0</v>
      </c>
      <c r="G51" s="295"/>
    </row>
    <row r="52" spans="1:7" s="541" customFormat="1">
      <c r="A52" s="55"/>
      <c r="B52" s="55"/>
      <c r="C52" s="55"/>
      <c r="D52" s="56"/>
      <c r="E52" s="297"/>
      <c r="F52" s="300">
        <f>E52/'1-SB'!$C$47</f>
        <v>0</v>
      </c>
      <c r="G52" s="295"/>
    </row>
    <row r="53" spans="1:7" s="541" customFormat="1">
      <c r="A53" s="55"/>
      <c r="B53" s="55"/>
      <c r="C53" s="55"/>
      <c r="D53" s="56"/>
      <c r="E53" s="297"/>
      <c r="F53" s="300">
        <f>E53/'1-SB'!$C$47</f>
        <v>0</v>
      </c>
      <c r="G53" s="295"/>
    </row>
    <row r="54" spans="1:7" s="541" customFormat="1">
      <c r="A54" s="55"/>
      <c r="B54" s="55"/>
      <c r="C54" s="55"/>
      <c r="D54" s="56"/>
      <c r="E54" s="297"/>
      <c r="F54" s="300">
        <f>E54/'1-SB'!$C$47</f>
        <v>0</v>
      </c>
      <c r="G54" s="295"/>
    </row>
    <row r="55" spans="1:7" s="541" customFormat="1">
      <c r="A55" s="55"/>
      <c r="B55" s="55"/>
      <c r="C55" s="55"/>
      <c r="D55" s="56"/>
      <c r="E55" s="297"/>
      <c r="F55" s="300">
        <f>E55/'1-SB'!$C$47</f>
        <v>0</v>
      </c>
      <c r="G55" s="295"/>
    </row>
    <row r="56" spans="1:7" s="541" customFormat="1">
      <c r="A56" s="55"/>
      <c r="B56" s="55"/>
      <c r="C56" s="55"/>
      <c r="D56" s="56"/>
      <c r="E56" s="297"/>
      <c r="F56" s="300">
        <f>E56/'1-SB'!$C$47</f>
        <v>0</v>
      </c>
      <c r="G56" s="295"/>
    </row>
    <row r="57" spans="1:7" s="541" customFormat="1">
      <c r="A57" s="55"/>
      <c r="B57" s="55"/>
      <c r="C57" s="55"/>
      <c r="D57" s="56"/>
      <c r="E57" s="297"/>
      <c r="F57" s="300">
        <f>E57/'1-SB'!$C$47</f>
        <v>0</v>
      </c>
      <c r="G57" s="295"/>
    </row>
    <row r="58" spans="1:7" s="541" customFormat="1">
      <c r="A58" s="55"/>
      <c r="B58" s="55"/>
      <c r="C58" s="55"/>
      <c r="D58" s="56"/>
      <c r="E58" s="297"/>
      <c r="F58" s="300">
        <f>E58/'1-SB'!$C$47</f>
        <v>0</v>
      </c>
      <c r="G58" s="295"/>
    </row>
    <row r="59" spans="1:7" s="541" customFormat="1">
      <c r="A59" s="55"/>
      <c r="B59" s="55"/>
      <c r="C59" s="55"/>
      <c r="D59" s="56"/>
      <c r="E59" s="297"/>
      <c r="F59" s="300">
        <f>E59/'1-SB'!$C$47</f>
        <v>0</v>
      </c>
      <c r="G59" s="295"/>
    </row>
    <row r="60" spans="1:7" s="541" customFormat="1">
      <c r="A60" s="55"/>
      <c r="B60" s="55"/>
      <c r="C60" s="55"/>
      <c r="D60" s="56"/>
      <c r="E60" s="297"/>
      <c r="F60" s="300">
        <f>E60/'1-SB'!$C$47</f>
        <v>0</v>
      </c>
      <c r="G60" s="295"/>
    </row>
    <row r="61" spans="1:7" s="541" customFormat="1">
      <c r="A61" s="55"/>
      <c r="B61" s="55"/>
      <c r="C61" s="55"/>
      <c r="D61" s="56"/>
      <c r="E61" s="297"/>
      <c r="F61" s="300">
        <f>E61/'1-SB'!$C$47</f>
        <v>0</v>
      </c>
      <c r="G61" s="295"/>
    </row>
    <row r="62" spans="1:7" s="541" customFormat="1">
      <c r="A62" s="55"/>
      <c r="B62" s="55"/>
      <c r="C62" s="55"/>
      <c r="D62" s="56"/>
      <c r="E62" s="297"/>
      <c r="F62" s="300">
        <f>E62/'1-SB'!$C$47</f>
        <v>0</v>
      </c>
      <c r="G62" s="295"/>
    </row>
    <row r="63" spans="1:7" s="541" customFormat="1">
      <c r="A63" s="55"/>
      <c r="B63" s="55"/>
      <c r="C63" s="55"/>
      <c r="D63" s="56"/>
      <c r="E63" s="297"/>
      <c r="F63" s="300">
        <f>E63/'1-SB'!$C$47</f>
        <v>0</v>
      </c>
      <c r="G63" s="295"/>
    </row>
    <row r="64" spans="1:7" s="541" customFormat="1">
      <c r="A64" s="55"/>
      <c r="B64" s="55"/>
      <c r="C64" s="55"/>
      <c r="D64" s="56"/>
      <c r="E64" s="297"/>
      <c r="F64" s="300">
        <f>E64/'1-SB'!$C$47</f>
        <v>0</v>
      </c>
      <c r="G64" s="295"/>
    </row>
    <row r="65" spans="1:7" s="541" customFormat="1">
      <c r="A65" s="55"/>
      <c r="B65" s="55"/>
      <c r="C65" s="55"/>
      <c r="D65" s="56"/>
      <c r="E65" s="297"/>
      <c r="F65" s="300">
        <f>E65/'1-SB'!$C$47</f>
        <v>0</v>
      </c>
      <c r="G65" s="295"/>
    </row>
    <row r="66" spans="1:7" s="541" customFormat="1">
      <c r="A66" s="55"/>
      <c r="B66" s="55"/>
      <c r="C66" s="55"/>
      <c r="D66" s="56"/>
      <c r="E66" s="297"/>
      <c r="F66" s="300">
        <f>E66/'1-SB'!$C$47</f>
        <v>0</v>
      </c>
      <c r="G66" s="295"/>
    </row>
    <row r="67" spans="1:7" s="541" customFormat="1">
      <c r="A67" s="55"/>
      <c r="B67" s="55"/>
      <c r="C67" s="55"/>
      <c r="D67" s="56"/>
      <c r="E67" s="297"/>
      <c r="F67" s="300">
        <f>E67/'1-SB'!$C$47</f>
        <v>0</v>
      </c>
      <c r="G67" s="295"/>
    </row>
    <row r="68" spans="1:7" s="541" customFormat="1">
      <c r="A68" s="55"/>
      <c r="B68" s="55"/>
      <c r="C68" s="55"/>
      <c r="D68" s="56"/>
      <c r="E68" s="297"/>
      <c r="F68" s="300">
        <f>E68/'1-SB'!$C$47</f>
        <v>0</v>
      </c>
      <c r="G68" s="295"/>
    </row>
    <row r="69" spans="1:7" s="541" customFormat="1">
      <c r="A69" s="55"/>
      <c r="B69" s="55"/>
      <c r="C69" s="55"/>
      <c r="D69" s="56"/>
      <c r="E69" s="297"/>
      <c r="F69" s="300">
        <f>E69/'1-SB'!$C$47</f>
        <v>0</v>
      </c>
      <c r="G69" s="295"/>
    </row>
    <row r="70" spans="1:7" s="541" customFormat="1">
      <c r="A70" s="55"/>
      <c r="B70" s="55"/>
      <c r="C70" s="55"/>
      <c r="D70" s="56"/>
      <c r="E70" s="297"/>
      <c r="F70" s="300">
        <f>E70/'1-SB'!$C$47</f>
        <v>0</v>
      </c>
      <c r="G70" s="295"/>
    </row>
    <row r="71" spans="1:7" s="541" customFormat="1">
      <c r="A71" s="55"/>
      <c r="B71" s="55"/>
      <c r="C71" s="55"/>
      <c r="D71" s="56"/>
      <c r="E71" s="297"/>
      <c r="F71" s="300">
        <f>E71/'1-SB'!$C$47</f>
        <v>0</v>
      </c>
      <c r="G71" s="295"/>
    </row>
    <row r="72" spans="1:7" s="541" customFormat="1">
      <c r="A72" s="55"/>
      <c r="B72" s="55"/>
      <c r="C72" s="55"/>
      <c r="D72" s="56"/>
      <c r="E72" s="297"/>
      <c r="F72" s="300">
        <f>E72/'1-SB'!$C$47</f>
        <v>0</v>
      </c>
      <c r="G72" s="295"/>
    </row>
    <row r="73" spans="1:7" s="541" customFormat="1">
      <c r="A73" s="55"/>
      <c r="B73" s="55"/>
      <c r="C73" s="55"/>
      <c r="D73" s="56"/>
      <c r="E73" s="297"/>
      <c r="F73" s="300">
        <f>E73/'1-SB'!$C$47</f>
        <v>0</v>
      </c>
      <c r="G73" s="295"/>
    </row>
    <row r="74" spans="1:7" s="541" customFormat="1">
      <c r="A74" s="55"/>
      <c r="B74" s="55"/>
      <c r="C74" s="55"/>
      <c r="D74" s="56"/>
      <c r="E74" s="297"/>
      <c r="F74" s="300">
        <f>E74/'1-SB'!$C$47</f>
        <v>0</v>
      </c>
      <c r="G74" s="295"/>
    </row>
    <row r="75" spans="1:7" s="541" customFormat="1">
      <c r="A75" s="55"/>
      <c r="B75" s="55"/>
      <c r="C75" s="55"/>
      <c r="D75" s="56"/>
      <c r="E75" s="297"/>
      <c r="F75" s="300">
        <f>E75/'1-SB'!$C$47</f>
        <v>0</v>
      </c>
      <c r="G75" s="295"/>
    </row>
    <row r="76" spans="1:7" s="541" customFormat="1">
      <c r="A76" s="55"/>
      <c r="B76" s="55"/>
      <c r="C76" s="55"/>
      <c r="D76" s="56"/>
      <c r="E76" s="297"/>
      <c r="F76" s="300">
        <f>E76/'1-SB'!$C$47</f>
        <v>0</v>
      </c>
      <c r="G76" s="295"/>
    </row>
    <row r="77" spans="1:7" s="541" customFormat="1">
      <c r="A77" s="55"/>
      <c r="B77" s="55"/>
      <c r="C77" s="55"/>
      <c r="D77" s="56"/>
      <c r="E77" s="297"/>
      <c r="F77" s="300">
        <f>E77/'1-SB'!$C$47</f>
        <v>0</v>
      </c>
      <c r="G77" s="295"/>
    </row>
    <row r="78" spans="1:7" s="541" customFormat="1">
      <c r="A78" s="55"/>
      <c r="B78" s="55"/>
      <c r="C78" s="55"/>
      <c r="D78" s="56"/>
      <c r="E78" s="297"/>
      <c r="F78" s="300">
        <f>E78/'1-SB'!$C$47</f>
        <v>0</v>
      </c>
      <c r="G78" s="295"/>
    </row>
    <row r="79" spans="1:7" s="541" customFormat="1">
      <c r="A79" s="55"/>
      <c r="B79" s="55"/>
      <c r="C79" s="55"/>
      <c r="D79" s="56"/>
      <c r="E79" s="297"/>
      <c r="F79" s="300">
        <f>E79/'1-SB'!$C$47</f>
        <v>0</v>
      </c>
      <c r="G79" s="295"/>
    </row>
    <row r="80" spans="1:7" s="541" customFormat="1">
      <c r="A80" s="55"/>
      <c r="B80" s="55"/>
      <c r="C80" s="55"/>
      <c r="D80" s="56"/>
      <c r="E80" s="297"/>
      <c r="F80" s="300">
        <f>E80/'1-SB'!$C$47</f>
        <v>0</v>
      </c>
      <c r="G80" s="295"/>
    </row>
    <row r="81" spans="1:7" s="541" customFormat="1">
      <c r="A81" s="55"/>
      <c r="B81" s="55"/>
      <c r="C81" s="55"/>
      <c r="D81" s="56"/>
      <c r="E81" s="297"/>
      <c r="F81" s="300">
        <f>E81/'1-SB'!$C$47</f>
        <v>0</v>
      </c>
      <c r="G81" s="295"/>
    </row>
    <row r="82" spans="1:7" s="541" customFormat="1">
      <c r="A82" s="55"/>
      <c r="B82" s="55"/>
      <c r="C82" s="55"/>
      <c r="D82" s="56"/>
      <c r="E82" s="297"/>
      <c r="F82" s="300">
        <f>E82/'1-SB'!$C$47</f>
        <v>0</v>
      </c>
      <c r="G82" s="295"/>
    </row>
    <row r="83" spans="1:7" s="541" customFormat="1">
      <c r="A83" s="55"/>
      <c r="B83" s="55"/>
      <c r="C83" s="55"/>
      <c r="D83" s="56"/>
      <c r="E83" s="297"/>
      <c r="F83" s="300">
        <f>E83/'1-SB'!$C$47</f>
        <v>0</v>
      </c>
      <c r="G83" s="295"/>
    </row>
    <row r="84" spans="1:7" s="541" customFormat="1">
      <c r="A84" s="55"/>
      <c r="B84" s="55"/>
      <c r="C84" s="55"/>
      <c r="D84" s="56"/>
      <c r="E84" s="297"/>
      <c r="F84" s="300">
        <f>E84/'1-SB'!$C$47</f>
        <v>0</v>
      </c>
      <c r="G84" s="295"/>
    </row>
    <row r="85" spans="1:7" s="541" customFormat="1">
      <c r="A85" s="55"/>
      <c r="B85" s="55"/>
      <c r="C85" s="55"/>
      <c r="D85" s="56"/>
      <c r="E85" s="297"/>
      <c r="F85" s="300">
        <f>E85/'1-SB'!$C$47</f>
        <v>0</v>
      </c>
      <c r="G85" s="295"/>
    </row>
    <row r="86" spans="1:7" s="541" customFormat="1">
      <c r="A86" s="55"/>
      <c r="B86" s="55"/>
      <c r="C86" s="55"/>
      <c r="D86" s="56"/>
      <c r="E86" s="297"/>
      <c r="F86" s="300">
        <f>E86/'1-SB'!$C$47</f>
        <v>0</v>
      </c>
      <c r="G86" s="295"/>
    </row>
    <row r="87" spans="1:7" s="541" customFormat="1">
      <c r="A87" s="55"/>
      <c r="B87" s="55"/>
      <c r="C87" s="55"/>
      <c r="D87" s="56"/>
      <c r="E87" s="297"/>
      <c r="F87" s="300">
        <f>E87/'1-SB'!$C$47</f>
        <v>0</v>
      </c>
      <c r="G87" s="295"/>
    </row>
    <row r="88" spans="1:7" s="541" customFormat="1">
      <c r="A88" s="55"/>
      <c r="B88" s="55"/>
      <c r="C88" s="55"/>
      <c r="D88" s="56"/>
      <c r="E88" s="297"/>
      <c r="F88" s="300">
        <f>E88/'1-SB'!$C$47</f>
        <v>0</v>
      </c>
      <c r="G88" s="295"/>
    </row>
    <row r="89" spans="1:7" s="541" customFormat="1">
      <c r="A89" s="55"/>
      <c r="B89" s="55"/>
      <c r="C89" s="55"/>
      <c r="D89" s="56"/>
      <c r="E89" s="297"/>
      <c r="F89" s="300">
        <f>E89/'1-SB'!$C$47</f>
        <v>0</v>
      </c>
      <c r="G89" s="295"/>
    </row>
    <row r="90" spans="1:7" s="541" customFormat="1">
      <c r="A90" s="55"/>
      <c r="B90" s="55"/>
      <c r="C90" s="55"/>
      <c r="D90" s="56"/>
      <c r="E90" s="297"/>
      <c r="F90" s="300">
        <f>E90/'1-SB'!$C$47</f>
        <v>0</v>
      </c>
      <c r="G90" s="295"/>
    </row>
    <row r="91" spans="1:7" s="541" customFormat="1">
      <c r="A91" s="55"/>
      <c r="B91" s="55"/>
      <c r="C91" s="55"/>
      <c r="D91" s="56"/>
      <c r="E91" s="297"/>
      <c r="F91" s="300">
        <f>E91/'1-SB'!$C$47</f>
        <v>0</v>
      </c>
      <c r="G91" s="295"/>
    </row>
    <row r="92" spans="1:7" s="541" customFormat="1">
      <c r="A92" s="55"/>
      <c r="B92" s="55"/>
      <c r="C92" s="55"/>
      <c r="D92" s="56"/>
      <c r="E92" s="297"/>
      <c r="F92" s="300">
        <f>E92/'1-SB'!$C$47</f>
        <v>0</v>
      </c>
      <c r="G92" s="295"/>
    </row>
    <row r="93" spans="1:7" s="541" customFormat="1">
      <c r="A93" s="55"/>
      <c r="B93" s="55"/>
      <c r="C93" s="55"/>
      <c r="D93" s="56"/>
      <c r="E93" s="297"/>
      <c r="F93" s="300">
        <f>E93/'1-SB'!$C$47</f>
        <v>0</v>
      </c>
      <c r="G93" s="295"/>
    </row>
    <row r="94" spans="1:7" s="541" customFormat="1">
      <c r="A94" s="55"/>
      <c r="B94" s="55"/>
      <c r="C94" s="55"/>
      <c r="D94" s="56"/>
      <c r="E94" s="297"/>
      <c r="F94" s="300">
        <f>E94/'1-SB'!$C$47</f>
        <v>0</v>
      </c>
      <c r="G94" s="295"/>
    </row>
    <row r="95" spans="1:7" s="541" customFormat="1">
      <c r="A95" s="55"/>
      <c r="B95" s="55"/>
      <c r="C95" s="55"/>
      <c r="D95" s="56"/>
      <c r="E95" s="297"/>
      <c r="F95" s="300">
        <f>E95/'1-SB'!$C$47</f>
        <v>0</v>
      </c>
      <c r="G95" s="295"/>
    </row>
    <row r="96" spans="1:7" s="541" customFormat="1">
      <c r="A96" s="55"/>
      <c r="B96" s="55"/>
      <c r="C96" s="55"/>
      <c r="D96" s="56"/>
      <c r="E96" s="297"/>
      <c r="F96" s="300">
        <f>E96/'1-SB'!$C$47</f>
        <v>0</v>
      </c>
      <c r="G96" s="295"/>
    </row>
    <row r="97" spans="1:7" s="541" customFormat="1">
      <c r="A97" s="55"/>
      <c r="B97" s="55"/>
      <c r="C97" s="55"/>
      <c r="D97" s="56"/>
      <c r="E97" s="297"/>
      <c r="F97" s="300">
        <f>E97/'1-SB'!$C$47</f>
        <v>0</v>
      </c>
      <c r="G97" s="295"/>
    </row>
    <row r="98" spans="1:7" s="541" customFormat="1">
      <c r="A98" s="55"/>
      <c r="B98" s="55"/>
      <c r="C98" s="55"/>
      <c r="D98" s="56"/>
      <c r="E98" s="297"/>
      <c r="F98" s="300">
        <f>E98/'1-SB'!$C$47</f>
        <v>0</v>
      </c>
      <c r="G98" s="295"/>
    </row>
    <row r="99" spans="1:7" s="541" customFormat="1">
      <c r="A99" s="55"/>
      <c r="B99" s="55"/>
      <c r="C99" s="55"/>
      <c r="D99" s="56"/>
      <c r="E99" s="297"/>
      <c r="F99" s="300">
        <f>E99/'1-SB'!$C$47</f>
        <v>0</v>
      </c>
      <c r="G99" s="295"/>
    </row>
    <row r="100" spans="1:7" s="541" customFormat="1">
      <c r="A100" s="55"/>
      <c r="B100" s="55"/>
      <c r="C100" s="55"/>
      <c r="D100" s="56"/>
      <c r="E100" s="297"/>
      <c r="F100" s="300">
        <f>E100/'1-SB'!$C$47</f>
        <v>0</v>
      </c>
      <c r="G100" s="295"/>
    </row>
    <row r="101" spans="1:7" s="541" customFormat="1">
      <c r="A101" s="55"/>
      <c r="B101" s="55"/>
      <c r="C101" s="55"/>
      <c r="D101" s="56"/>
      <c r="E101" s="297"/>
      <c r="F101" s="300">
        <f>E101/'1-SB'!$C$47</f>
        <v>0</v>
      </c>
      <c r="G101" s="295"/>
    </row>
    <row r="102" spans="1:7" s="541" customFormat="1">
      <c r="A102" s="55"/>
      <c r="B102" s="55"/>
      <c r="C102" s="55"/>
      <c r="D102" s="56"/>
      <c r="E102" s="297"/>
      <c r="F102" s="300">
        <f>E102/'1-SB'!$C$47</f>
        <v>0</v>
      </c>
      <c r="G102" s="295"/>
    </row>
    <row r="103" spans="1:7" s="541" customFormat="1">
      <c r="A103" s="55"/>
      <c r="B103" s="55"/>
      <c r="C103" s="55"/>
      <c r="D103" s="56"/>
      <c r="E103" s="297"/>
      <c r="F103" s="300">
        <f>E103/'1-SB'!$C$47</f>
        <v>0</v>
      </c>
      <c r="G103" s="295"/>
    </row>
    <row r="104" spans="1:7" s="541" customFormat="1">
      <c r="A104" s="55"/>
      <c r="B104" s="55"/>
      <c r="C104" s="55"/>
      <c r="D104" s="56"/>
      <c r="E104" s="297"/>
      <c r="F104" s="300">
        <f>E104/'1-SB'!$C$47</f>
        <v>0</v>
      </c>
      <c r="G104" s="295"/>
    </row>
    <row r="105" spans="1:7" s="541" customFormat="1">
      <c r="A105" s="55"/>
      <c r="B105" s="55"/>
      <c r="C105" s="55"/>
      <c r="D105" s="56"/>
      <c r="E105" s="297"/>
      <c r="F105" s="300">
        <f>E105/'1-SB'!$C$47</f>
        <v>0</v>
      </c>
      <c r="G105" s="295"/>
    </row>
    <row r="106" spans="1:7" s="541" customFormat="1">
      <c r="A106" s="55"/>
      <c r="B106" s="55"/>
      <c r="C106" s="55"/>
      <c r="D106" s="56"/>
      <c r="E106" s="297"/>
      <c r="F106" s="300">
        <f>E106/'1-SB'!$C$47</f>
        <v>0</v>
      </c>
      <c r="G106" s="295"/>
    </row>
    <row r="107" spans="1:7" s="541" customFormat="1">
      <c r="A107" s="55"/>
      <c r="B107" s="55"/>
      <c r="C107" s="55"/>
      <c r="D107" s="56"/>
      <c r="E107" s="297"/>
      <c r="F107" s="300">
        <f>E107/'1-SB'!$C$47</f>
        <v>0</v>
      </c>
      <c r="G107" s="295"/>
    </row>
    <row r="108" spans="1:7" s="541" customFormat="1">
      <c r="A108" s="55"/>
      <c r="B108" s="55"/>
      <c r="C108" s="55"/>
      <c r="D108" s="56"/>
      <c r="E108" s="297"/>
      <c r="F108" s="300">
        <f>E108/'1-SB'!$C$47</f>
        <v>0</v>
      </c>
      <c r="G108" s="295"/>
    </row>
    <row r="109" spans="1:7" s="541" customFormat="1">
      <c r="A109" s="55"/>
      <c r="B109" s="55"/>
      <c r="C109" s="55"/>
      <c r="D109" s="56"/>
      <c r="E109" s="297"/>
      <c r="F109" s="300">
        <f>E109/'1-SB'!$C$47</f>
        <v>0</v>
      </c>
      <c r="G109" s="295"/>
    </row>
    <row r="110" spans="1:7" s="541" customFormat="1">
      <c r="A110" s="55"/>
      <c r="B110" s="55"/>
      <c r="C110" s="55"/>
      <c r="D110" s="56"/>
      <c r="E110" s="297"/>
      <c r="F110" s="300">
        <f>E110/'1-SB'!$C$47</f>
        <v>0</v>
      </c>
      <c r="G110" s="295"/>
    </row>
    <row r="111" spans="1:7" s="541" customFormat="1">
      <c r="A111" s="55"/>
      <c r="B111" s="55"/>
      <c r="C111" s="55"/>
      <c r="D111" s="56"/>
      <c r="E111" s="297"/>
      <c r="F111" s="300">
        <f>E111/'1-SB'!$C$47</f>
        <v>0</v>
      </c>
      <c r="G111" s="295"/>
    </row>
    <row r="112" spans="1:7" s="541" customFormat="1"/>
    <row r="113" spans="1:7" s="541" customFormat="1"/>
    <row r="114" spans="1:7" s="541" customFormat="1"/>
    <row r="115" spans="1:7" s="541" customFormat="1"/>
    <row r="116" spans="1:7" s="541" customFormat="1" ht="16.2">
      <c r="B116" s="587" t="s">
        <v>951</v>
      </c>
      <c r="C116" s="690" t="s">
        <v>979</v>
      </c>
      <c r="D116" s="690"/>
      <c r="E116" s="690"/>
      <c r="F116" s="690"/>
      <c r="G116" s="690"/>
    </row>
    <row r="117" spans="1:7" s="541" customFormat="1">
      <c r="C117" s="690"/>
      <c r="D117" s="690"/>
      <c r="E117" s="690"/>
      <c r="F117" s="690"/>
      <c r="G117" s="690"/>
    </row>
    <row r="118" spans="1:7" s="541" customFormat="1">
      <c r="C118" s="690"/>
      <c r="D118" s="690"/>
      <c r="E118" s="690"/>
      <c r="F118" s="690"/>
      <c r="G118" s="690"/>
    </row>
    <row r="119" spans="1:7" s="541" customFormat="1">
      <c r="C119" s="690"/>
      <c r="D119" s="690"/>
      <c r="E119" s="690"/>
      <c r="F119" s="690"/>
      <c r="G119" s="690"/>
    </row>
    <row r="120" spans="1:7" s="541" customFormat="1" ht="16.2">
      <c r="A120" s="542" t="s">
        <v>1336</v>
      </c>
    </row>
    <row r="121" spans="1:7" s="541" customFormat="1" ht="109.2">
      <c r="A121" s="268" t="s">
        <v>949</v>
      </c>
      <c r="B121" s="269" t="s">
        <v>975</v>
      </c>
      <c r="C121" s="269" t="s">
        <v>950</v>
      </c>
      <c r="D121" s="269" t="s">
        <v>952</v>
      </c>
      <c r="E121" s="270" t="s">
        <v>977</v>
      </c>
      <c r="F121" s="269" t="s">
        <v>976</v>
      </c>
      <c r="G121" s="269" t="s">
        <v>978</v>
      </c>
    </row>
    <row r="122" spans="1:7" s="541" customFormat="1">
      <c r="A122" s="45">
        <v>1</v>
      </c>
      <c r="B122" s="45">
        <v>2</v>
      </c>
      <c r="C122" s="45">
        <v>3</v>
      </c>
      <c r="D122" s="45">
        <v>4</v>
      </c>
      <c r="E122" s="45">
        <v>5</v>
      </c>
      <c r="F122" s="45">
        <v>6</v>
      </c>
      <c r="G122" s="45">
        <v>7</v>
      </c>
    </row>
    <row r="123" spans="1:7" s="541" customFormat="1">
      <c r="A123" s="53">
        <v>1</v>
      </c>
      <c r="B123" s="53" t="s">
        <v>1329</v>
      </c>
      <c r="C123" s="53" t="s">
        <v>1331</v>
      </c>
      <c r="D123" s="56" t="s">
        <v>275</v>
      </c>
      <c r="E123" s="54">
        <v>100</v>
      </c>
      <c r="F123" s="298">
        <v>1.67E-2</v>
      </c>
      <c r="G123" s="294">
        <v>7.5000000000000011E-2</v>
      </c>
    </row>
    <row r="124" spans="1:7" s="541" customFormat="1">
      <c r="A124" s="55">
        <v>2</v>
      </c>
      <c r="B124" s="55"/>
      <c r="C124" s="55" t="s">
        <v>1332</v>
      </c>
      <c r="D124" s="56" t="s">
        <v>766</v>
      </c>
      <c r="E124" s="56">
        <v>200</v>
      </c>
      <c r="F124" s="298">
        <v>3.3300000000000003E-2</v>
      </c>
      <c r="G124" s="56"/>
    </row>
    <row r="125" spans="1:7">
      <c r="A125" s="55">
        <v>3</v>
      </c>
      <c r="B125" s="55"/>
      <c r="C125" s="55" t="s">
        <v>1333</v>
      </c>
      <c r="D125" s="56" t="s">
        <v>263</v>
      </c>
      <c r="E125" s="56">
        <v>150</v>
      </c>
      <c r="F125" s="298">
        <v>2.5000000000000001E-2</v>
      </c>
      <c r="G125" s="56"/>
    </row>
    <row r="126" spans="1:7">
      <c r="A126" s="55">
        <v>4</v>
      </c>
      <c r="B126" s="55" t="s">
        <v>1330</v>
      </c>
      <c r="C126" s="55" t="s">
        <v>1334</v>
      </c>
      <c r="D126" s="56" t="s">
        <v>275</v>
      </c>
      <c r="E126" s="56">
        <v>300</v>
      </c>
      <c r="F126" s="298">
        <v>0.05</v>
      </c>
      <c r="G126" s="295">
        <v>9.1700000000000004E-2</v>
      </c>
    </row>
    <row r="127" spans="1:7">
      <c r="A127" s="55">
        <v>5</v>
      </c>
      <c r="B127" s="55"/>
      <c r="C127" s="55" t="s">
        <v>1335</v>
      </c>
      <c r="D127" s="56" t="s">
        <v>275</v>
      </c>
      <c r="E127" s="56">
        <v>250</v>
      </c>
      <c r="F127" s="298">
        <v>4.1700000000000001E-2</v>
      </c>
      <c r="G127" s="56"/>
    </row>
    <row r="128" spans="1:7">
      <c r="A128" s="55"/>
      <c r="B128" s="55"/>
      <c r="C128" s="55"/>
      <c r="D128" s="56"/>
      <c r="E128" s="56"/>
      <c r="F128" s="301"/>
      <c r="G128" s="56"/>
    </row>
    <row r="129" spans="1:7">
      <c r="A129" s="55"/>
      <c r="B129" s="55"/>
      <c r="C129" s="55"/>
      <c r="D129" s="56"/>
      <c r="E129" s="56"/>
      <c r="F129" s="301"/>
      <c r="G129" s="56"/>
    </row>
    <row r="130" spans="1:7">
      <c r="A130" s="55"/>
      <c r="B130" s="55"/>
      <c r="C130" s="55"/>
      <c r="D130" s="56"/>
      <c r="E130" s="56"/>
      <c r="F130" s="301"/>
      <c r="G130" s="56"/>
    </row>
  </sheetData>
  <sheetProtection password="CF35" sheet="1" insertRows="0"/>
  <mergeCells count="4">
    <mergeCell ref="A2:F2"/>
    <mergeCell ref="C116:G119"/>
    <mergeCell ref="A3:D3"/>
    <mergeCell ref="A4:D4"/>
  </mergeCells>
  <dataValidations count="1">
    <dataValidation type="list" allowBlank="1" showInputMessage="1" showErrorMessage="1" sqref="D12:D111">
      <formula1>_Instrument_Type_Group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60" fitToHeight="3" orientation="portrait" r:id="rId1"/>
  <headerFooter>
    <oddFooter>&amp;RКИС-Групи, стр. &amp;P от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2"/>
  <dimension ref="A1:L60"/>
  <sheetViews>
    <sheetView zoomScale="80" zoomScaleNormal="80" workbookViewId="0">
      <selection activeCell="I22" sqref="I22"/>
    </sheetView>
  </sheetViews>
  <sheetFormatPr defaultColWidth="9.109375" defaultRowHeight="15.6"/>
  <cols>
    <col min="1" max="1" width="6.44140625" style="42" customWidth="1"/>
    <col min="2" max="2" width="43" style="42" customWidth="1"/>
    <col min="3" max="3" width="17.44140625" style="42" customWidth="1"/>
    <col min="4" max="4" width="13.33203125" style="42" customWidth="1"/>
    <col min="5" max="5" width="17.6640625" style="42" customWidth="1"/>
    <col min="6" max="6" width="19.5546875" style="42" customWidth="1"/>
    <col min="7" max="7" width="18.88671875" style="42" customWidth="1"/>
    <col min="8" max="8" width="14.88671875" style="42" customWidth="1"/>
    <col min="9" max="9" width="14.6640625" style="42" customWidth="1"/>
    <col min="10" max="16384" width="9.109375" style="42"/>
  </cols>
  <sheetData>
    <row r="1" spans="1:12" s="59" customFormat="1" ht="15.75" customHeight="1">
      <c r="E1" s="60" t="s">
        <v>1460</v>
      </c>
      <c r="H1" s="60"/>
    </row>
    <row r="2" spans="1:12" s="59" customFormat="1" ht="44.4" customHeight="1">
      <c r="A2" s="689" t="s">
        <v>1345</v>
      </c>
      <c r="B2" s="689"/>
      <c r="C2" s="689"/>
      <c r="D2" s="689"/>
      <c r="E2" s="689"/>
      <c r="F2" s="302"/>
      <c r="G2" s="64"/>
      <c r="H2" s="64"/>
      <c r="I2" s="64"/>
      <c r="J2" s="41"/>
      <c r="K2" s="63"/>
      <c r="L2" s="63"/>
    </row>
    <row r="3" spans="1:12" s="59" customFormat="1">
      <c r="A3" s="654" t="str">
        <f>CONCATENATE("на ",UPPER(dfName))</f>
        <v>на ДФ АСТРА ГЛОБАЛ ЕКУИТИ</v>
      </c>
      <c r="B3" s="654"/>
      <c r="C3" s="654"/>
      <c r="D3" s="654"/>
      <c r="E3" s="654"/>
      <c r="F3" s="64"/>
      <c r="G3" s="64"/>
      <c r="H3" s="64"/>
      <c r="I3" s="64"/>
      <c r="J3" s="64"/>
      <c r="K3" s="65"/>
      <c r="L3" s="65"/>
    </row>
    <row r="4" spans="1:12" s="59" customFormat="1" ht="15.75" customHeight="1">
      <c r="A4" s="692" t="str">
        <f>CONCATENATE("към ",TEXT(EndDate,"dd.mm.yyyy")," г.")</f>
        <v>към 31.12.2021 г.</v>
      </c>
      <c r="B4" s="692"/>
      <c r="C4" s="692"/>
      <c r="D4" s="74" t="s">
        <v>914</v>
      </c>
      <c r="E4" s="221">
        <f>ReportedCompletionDate</f>
        <v>44566</v>
      </c>
      <c r="F4" s="64"/>
      <c r="G4" s="41"/>
      <c r="H4" s="63"/>
      <c r="I4" s="63"/>
    </row>
    <row r="5" spans="1:12" s="59" customFormat="1">
      <c r="A5" s="41"/>
      <c r="B5" s="41"/>
      <c r="C5" s="41"/>
      <c r="D5" s="74" t="s">
        <v>248</v>
      </c>
      <c r="E5" s="75" t="str">
        <f>authorName</f>
        <v>МАРИЯ ХАРДАЛИЕВА</v>
      </c>
      <c r="F5" s="64"/>
      <c r="I5" s="63"/>
    </row>
    <row r="6" spans="1:12" s="59" customFormat="1">
      <c r="D6" s="74" t="s">
        <v>250</v>
      </c>
      <c r="E6" s="76" t="str">
        <f>udManager</f>
        <v>ИВО СТОЯНОВ БЛАГОЕВ</v>
      </c>
      <c r="F6" s="67"/>
      <c r="G6" s="67"/>
      <c r="H6" s="69"/>
      <c r="I6" s="69"/>
    </row>
    <row r="7" spans="1:12" ht="16.2" thickBot="1"/>
    <row r="8" spans="1:12" s="541" customFormat="1" ht="15.6" customHeight="1">
      <c r="A8" s="693" t="s">
        <v>257</v>
      </c>
      <c r="B8" s="695" t="s">
        <v>259</v>
      </c>
      <c r="C8" s="271"/>
      <c r="D8" s="697" t="s">
        <v>953</v>
      </c>
      <c r="E8" s="695" t="s">
        <v>980</v>
      </c>
    </row>
    <row r="9" spans="1:12" s="541" customFormat="1" ht="109.2" customHeight="1">
      <c r="A9" s="694"/>
      <c r="B9" s="696"/>
      <c r="C9" s="278" t="s">
        <v>952</v>
      </c>
      <c r="D9" s="698"/>
      <c r="E9" s="699"/>
    </row>
    <row r="10" spans="1:12" s="541" customFormat="1" ht="16.2" thickBot="1">
      <c r="A10" s="322">
        <v>1</v>
      </c>
      <c r="B10" s="322">
        <v>2</v>
      </c>
      <c r="C10" s="322">
        <v>3</v>
      </c>
      <c r="D10" s="323">
        <v>4</v>
      </c>
      <c r="E10" s="323">
        <v>5</v>
      </c>
    </row>
    <row r="11" spans="1:12" s="541" customFormat="1">
      <c r="A11" s="583"/>
      <c r="B11" s="272"/>
      <c r="C11" s="274"/>
      <c r="D11" s="273"/>
      <c r="E11" s="590"/>
    </row>
    <row r="12" spans="1:12" s="541" customFormat="1">
      <c r="A12" s="584"/>
      <c r="B12" s="274"/>
      <c r="C12" s="274"/>
      <c r="D12" s="275"/>
      <c r="E12" s="591"/>
    </row>
    <row r="13" spans="1:12" s="541" customFormat="1">
      <c r="A13" s="584"/>
      <c r="B13" s="274"/>
      <c r="C13" s="274"/>
      <c r="D13" s="275"/>
      <c r="E13" s="591"/>
    </row>
    <row r="14" spans="1:12" s="541" customFormat="1">
      <c r="A14" s="584"/>
      <c r="B14" s="274"/>
      <c r="C14" s="274"/>
      <c r="D14" s="275"/>
      <c r="E14" s="591"/>
    </row>
    <row r="15" spans="1:12" s="541" customFormat="1">
      <c r="A15" s="584"/>
      <c r="B15" s="276"/>
      <c r="C15" s="274"/>
      <c r="D15" s="275"/>
      <c r="E15" s="591"/>
    </row>
    <row r="16" spans="1:12" s="541" customFormat="1">
      <c r="A16" s="584"/>
      <c r="B16" s="276"/>
      <c r="C16" s="274"/>
      <c r="D16" s="277"/>
      <c r="E16" s="592"/>
    </row>
    <row r="17" spans="1:5" s="541" customFormat="1">
      <c r="A17" s="584"/>
      <c r="B17" s="276"/>
      <c r="C17" s="274"/>
      <c r="D17" s="277"/>
      <c r="E17" s="592"/>
    </row>
    <row r="18" spans="1:5" s="541" customFormat="1">
      <c r="A18" s="584"/>
      <c r="B18" s="274"/>
      <c r="C18" s="274"/>
      <c r="D18" s="277"/>
      <c r="E18" s="592"/>
    </row>
    <row r="19" spans="1:5" s="541" customFormat="1">
      <c r="A19" s="584"/>
      <c r="B19" s="274"/>
      <c r="C19" s="274"/>
      <c r="D19" s="277"/>
      <c r="E19" s="592"/>
    </row>
    <row r="20" spans="1:5" s="541" customFormat="1">
      <c r="A20" s="584"/>
      <c r="B20" s="274"/>
      <c r="C20" s="274"/>
      <c r="D20" s="277"/>
      <c r="E20" s="592"/>
    </row>
    <row r="21" spans="1:5" s="541" customFormat="1">
      <c r="A21" s="584"/>
      <c r="B21" s="274"/>
      <c r="C21" s="274"/>
      <c r="D21" s="277"/>
      <c r="E21" s="592"/>
    </row>
    <row r="22" spans="1:5" s="541" customFormat="1">
      <c r="A22" s="584"/>
      <c r="B22" s="276"/>
      <c r="C22" s="274"/>
      <c r="D22" s="277"/>
      <c r="E22" s="592"/>
    </row>
    <row r="23" spans="1:5" s="541" customFormat="1">
      <c r="A23" s="584"/>
      <c r="B23" s="276"/>
      <c r="C23" s="274"/>
      <c r="D23" s="277"/>
      <c r="E23" s="592"/>
    </row>
    <row r="24" spans="1:5" s="541" customFormat="1">
      <c r="A24" s="584"/>
      <c r="B24" s="276"/>
      <c r="C24" s="274"/>
      <c r="D24" s="277"/>
      <c r="E24" s="592"/>
    </row>
    <row r="25" spans="1:5" s="541" customFormat="1">
      <c r="A25" s="584"/>
      <c r="B25" s="274"/>
      <c r="C25" s="274"/>
      <c r="D25" s="277"/>
      <c r="E25" s="592"/>
    </row>
    <row r="26" spans="1:5" s="541" customFormat="1">
      <c r="A26" s="584"/>
      <c r="B26" s="274"/>
      <c r="C26" s="274"/>
      <c r="D26" s="277"/>
      <c r="E26" s="592"/>
    </row>
    <row r="27" spans="1:5" s="541" customFormat="1">
      <c r="A27" s="584"/>
      <c r="B27" s="274"/>
      <c r="C27" s="274"/>
      <c r="D27" s="277"/>
      <c r="E27" s="592"/>
    </row>
    <row r="28" spans="1:5" s="541" customFormat="1">
      <c r="A28" s="584"/>
      <c r="B28" s="274"/>
      <c r="C28" s="274"/>
      <c r="D28" s="277"/>
      <c r="E28" s="592"/>
    </row>
    <row r="29" spans="1:5" s="541" customFormat="1">
      <c r="A29" s="584"/>
      <c r="B29" s="276"/>
      <c r="C29" s="274"/>
      <c r="D29" s="277"/>
      <c r="E29" s="592"/>
    </row>
    <row r="30" spans="1:5" s="541" customFormat="1">
      <c r="A30" s="584"/>
      <c r="B30" s="276"/>
      <c r="C30" s="274"/>
      <c r="D30" s="277"/>
      <c r="E30" s="592"/>
    </row>
    <row r="31" spans="1:5" s="541" customFormat="1">
      <c r="A31" s="584"/>
      <c r="B31" s="276"/>
      <c r="C31" s="274"/>
      <c r="D31" s="277"/>
      <c r="E31" s="592"/>
    </row>
    <row r="32" spans="1:5" s="541" customFormat="1">
      <c r="A32" s="584"/>
      <c r="B32" s="276"/>
      <c r="C32" s="274"/>
      <c r="D32" s="277"/>
      <c r="E32" s="592"/>
    </row>
    <row r="33" spans="1:5" s="541" customFormat="1">
      <c r="A33" s="584"/>
      <c r="B33" s="276"/>
      <c r="C33" s="274"/>
      <c r="D33" s="277"/>
      <c r="E33" s="592"/>
    </row>
    <row r="34" spans="1:5">
      <c r="A34" s="584"/>
      <c r="B34" s="276"/>
      <c r="C34" s="274"/>
      <c r="D34" s="277"/>
      <c r="E34" s="592"/>
    </row>
    <row r="35" spans="1:5">
      <c r="A35" s="584"/>
      <c r="B35" s="276"/>
      <c r="C35" s="274"/>
      <c r="D35" s="277"/>
      <c r="E35" s="592"/>
    </row>
    <row r="36" spans="1:5">
      <c r="A36" s="584"/>
      <c r="B36" s="276"/>
      <c r="C36" s="274"/>
      <c r="D36" s="277"/>
      <c r="E36" s="592"/>
    </row>
    <row r="37" spans="1:5">
      <c r="A37" s="584"/>
      <c r="B37" s="276"/>
      <c r="C37" s="274"/>
      <c r="D37" s="277"/>
      <c r="E37" s="592"/>
    </row>
    <row r="38" spans="1:5">
      <c r="A38" s="584"/>
      <c r="B38" s="276"/>
      <c r="C38" s="274"/>
      <c r="D38" s="277"/>
      <c r="E38" s="592"/>
    </row>
    <row r="39" spans="1:5">
      <c r="A39" s="584"/>
      <c r="B39" s="276"/>
      <c r="C39" s="274"/>
      <c r="D39" s="277"/>
      <c r="E39" s="592"/>
    </row>
    <row r="40" spans="1:5">
      <c r="A40" s="584"/>
      <c r="B40" s="276"/>
      <c r="C40" s="274"/>
      <c r="D40" s="277"/>
      <c r="E40" s="592"/>
    </row>
    <row r="41" spans="1:5">
      <c r="A41" s="584"/>
      <c r="B41" s="276"/>
      <c r="C41" s="274"/>
      <c r="D41" s="277"/>
      <c r="E41" s="592"/>
    </row>
    <row r="42" spans="1:5">
      <c r="A42" s="584"/>
      <c r="B42" s="276"/>
      <c r="C42" s="274"/>
      <c r="D42" s="277"/>
      <c r="E42" s="592"/>
    </row>
    <row r="43" spans="1:5">
      <c r="A43" s="584"/>
      <c r="B43" s="276"/>
      <c r="C43" s="274"/>
      <c r="D43" s="277"/>
      <c r="E43" s="592"/>
    </row>
    <row r="44" spans="1:5">
      <c r="A44" s="584"/>
      <c r="B44" s="276"/>
      <c r="C44" s="274"/>
      <c r="D44" s="277"/>
      <c r="E44" s="592"/>
    </row>
    <row r="45" spans="1:5">
      <c r="A45" s="584"/>
      <c r="B45" s="276"/>
      <c r="C45" s="274"/>
      <c r="D45" s="277"/>
      <c r="E45" s="592"/>
    </row>
    <row r="46" spans="1:5">
      <c r="A46" s="584"/>
      <c r="B46" s="276"/>
      <c r="C46" s="274"/>
      <c r="D46" s="277"/>
      <c r="E46" s="592"/>
    </row>
    <row r="47" spans="1:5">
      <c r="A47" s="584"/>
      <c r="B47" s="276"/>
      <c r="C47" s="274"/>
      <c r="D47" s="277"/>
      <c r="E47" s="592"/>
    </row>
    <row r="48" spans="1:5">
      <c r="A48" s="584"/>
      <c r="B48" s="276"/>
      <c r="C48" s="274"/>
      <c r="D48" s="277"/>
      <c r="E48" s="592"/>
    </row>
    <row r="49" spans="1:5">
      <c r="A49" s="584"/>
      <c r="B49" s="276"/>
      <c r="C49" s="274"/>
      <c r="D49" s="277"/>
      <c r="E49" s="592"/>
    </row>
    <row r="50" spans="1:5">
      <c r="A50" s="584"/>
      <c r="B50" s="276"/>
      <c r="C50" s="274"/>
      <c r="D50" s="277"/>
      <c r="E50" s="592"/>
    </row>
    <row r="51" spans="1:5">
      <c r="A51" s="584"/>
      <c r="B51" s="276"/>
      <c r="C51" s="274"/>
      <c r="D51" s="277"/>
      <c r="E51" s="592"/>
    </row>
    <row r="52" spans="1:5">
      <c r="A52" s="584"/>
      <c r="B52" s="276"/>
      <c r="C52" s="274"/>
      <c r="D52" s="277"/>
      <c r="E52" s="592"/>
    </row>
    <row r="53" spans="1:5">
      <c r="A53" s="584"/>
      <c r="B53" s="276"/>
      <c r="C53" s="274"/>
      <c r="D53" s="277"/>
      <c r="E53" s="592"/>
    </row>
    <row r="54" spans="1:5">
      <c r="A54" s="584"/>
      <c r="B54" s="276"/>
      <c r="C54" s="274"/>
      <c r="D54" s="277"/>
      <c r="E54" s="592"/>
    </row>
    <row r="55" spans="1:5">
      <c r="A55" s="584"/>
      <c r="B55" s="276"/>
      <c r="C55" s="274"/>
      <c r="D55" s="277"/>
      <c r="E55" s="592"/>
    </row>
    <row r="56" spans="1:5">
      <c r="A56" s="584"/>
      <c r="B56" s="276"/>
      <c r="C56" s="274"/>
      <c r="D56" s="277"/>
      <c r="E56" s="592"/>
    </row>
    <row r="57" spans="1:5">
      <c r="A57" s="584"/>
      <c r="B57" s="276"/>
      <c r="C57" s="274"/>
      <c r="D57" s="277"/>
      <c r="E57" s="592"/>
    </row>
    <row r="58" spans="1:5">
      <c r="A58" s="584"/>
      <c r="B58" s="276"/>
      <c r="C58" s="274"/>
      <c r="D58" s="277"/>
      <c r="E58" s="592"/>
    </row>
    <row r="59" spans="1:5">
      <c r="A59" s="584"/>
      <c r="B59" s="276"/>
      <c r="C59" s="274"/>
      <c r="D59" s="277"/>
      <c r="E59" s="592"/>
    </row>
    <row r="60" spans="1:5">
      <c r="A60" s="584"/>
      <c r="B60" s="276"/>
      <c r="C60" s="274"/>
      <c r="D60" s="277"/>
      <c r="E60" s="592"/>
    </row>
  </sheetData>
  <sheetProtection password="CF35" sheet="1" insertRows="0"/>
  <mergeCells count="7">
    <mergeCell ref="A4:C4"/>
    <mergeCell ref="A8:A9"/>
    <mergeCell ref="B8:B9"/>
    <mergeCell ref="D8:D9"/>
    <mergeCell ref="E8:E9"/>
    <mergeCell ref="A2:E2"/>
    <mergeCell ref="A3:E3"/>
  </mergeCells>
  <dataValidations count="1">
    <dataValidation type="list" allowBlank="1" showInputMessage="1" showErrorMessage="1" sqref="C11:C60">
      <formula1>_Instrument_49_2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90" fitToHeight="3" orientation="portrait" r:id="rId1"/>
  <headerFooter>
    <oddFooter>&amp;RКИС-Инвестиции, чл. 49, стр. &amp;P от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4"/>
  <dimension ref="A1:O33"/>
  <sheetViews>
    <sheetView zoomScale="80" zoomScaleNormal="80" workbookViewId="0">
      <selection activeCell="A11" sqref="A11"/>
    </sheetView>
  </sheetViews>
  <sheetFormatPr defaultColWidth="9.109375" defaultRowHeight="15.6"/>
  <cols>
    <col min="1" max="1" width="10.109375" style="109" customWidth="1"/>
    <col min="2" max="2" width="34.44140625" style="109" customWidth="1"/>
    <col min="3" max="3" width="31.5546875" style="109" customWidth="1"/>
    <col min="4" max="4" width="29.44140625" style="109" customWidth="1"/>
    <col min="5" max="8" width="15.6640625" style="109" customWidth="1"/>
    <col min="9" max="16384" width="9.109375" style="109"/>
  </cols>
  <sheetData>
    <row r="1" spans="1:15" s="149" customFormat="1">
      <c r="A1" s="225"/>
      <c r="B1" s="225"/>
      <c r="C1" s="225"/>
      <c r="D1" s="225"/>
      <c r="E1" s="225"/>
      <c r="G1" s="144"/>
      <c r="H1" s="226" t="s">
        <v>1461</v>
      </c>
      <c r="I1" s="144"/>
      <c r="J1" s="144"/>
      <c r="K1" s="144"/>
      <c r="L1" s="144"/>
      <c r="M1" s="144"/>
      <c r="N1" s="144"/>
      <c r="O1" s="144"/>
    </row>
    <row r="2" spans="1:15" ht="15" customHeight="1">
      <c r="A2" s="700" t="s">
        <v>1418</v>
      </c>
      <c r="B2" s="700"/>
      <c r="C2" s="700"/>
      <c r="D2" s="700"/>
      <c r="E2" s="700"/>
      <c r="F2" s="700"/>
      <c r="G2" s="700"/>
      <c r="H2" s="700"/>
    </row>
    <row r="3" spans="1:15" ht="15" customHeight="1">
      <c r="A3" s="654" t="str">
        <f>CONCATENATE("на ",UPPER(dfName))</f>
        <v>на ДФ АСТРА ГЛОБАЛ ЕКУИТИ</v>
      </c>
      <c r="B3" s="654"/>
      <c r="C3" s="654"/>
      <c r="D3" s="654"/>
      <c r="E3" s="654"/>
      <c r="F3" s="654"/>
      <c r="G3" s="654"/>
      <c r="H3" s="654"/>
    </row>
    <row r="4" spans="1:15">
      <c r="A4" s="655" t="str">
        <f>"за периода "&amp;TEXT(StartDate,"dd.mm.yyyy")&amp;" - "&amp;TEXT(EndDate,"dd.mm.yyyy")</f>
        <v>за периода 01.01.2021 - 31.12.2021</v>
      </c>
      <c r="B4" s="655"/>
      <c r="C4" s="655"/>
      <c r="D4" s="655"/>
      <c r="E4" s="655"/>
      <c r="F4" s="655"/>
      <c r="G4" s="655"/>
      <c r="H4" s="655"/>
    </row>
    <row r="5" spans="1:15">
      <c r="A5" s="150"/>
      <c r="B5" s="150"/>
      <c r="C5" s="150"/>
      <c r="D5" s="150"/>
      <c r="F5" s="74" t="s">
        <v>914</v>
      </c>
      <c r="G5" s="536">
        <f>ReportedCompletionDate</f>
        <v>44566</v>
      </c>
      <c r="H5" s="537"/>
    </row>
    <row r="6" spans="1:15">
      <c r="A6" s="150"/>
      <c r="B6" s="150"/>
      <c r="C6" s="150"/>
      <c r="D6" s="150"/>
      <c r="F6" s="488" t="s">
        <v>248</v>
      </c>
      <c r="G6" s="489" t="str">
        <f>authorName</f>
        <v>МАРИЯ ХАРДАЛИЕВА</v>
      </c>
    </row>
    <row r="7" spans="1:15">
      <c r="E7" s="141"/>
      <c r="F7" s="488" t="s">
        <v>250</v>
      </c>
      <c r="G7" s="490" t="str">
        <f>udManager</f>
        <v>ИВО СТОЯНОВ БЛАГОЕВ</v>
      </c>
      <c r="H7" s="538"/>
    </row>
    <row r="8" spans="1:15" ht="16.2" thickBot="1">
      <c r="A8" s="148"/>
      <c r="B8" s="148"/>
      <c r="C8" s="148"/>
      <c r="D8" s="148"/>
      <c r="E8" s="148"/>
      <c r="F8" s="148"/>
    </row>
    <row r="9" spans="1:15" s="541" customFormat="1" ht="78">
      <c r="A9" s="581" t="s">
        <v>257</v>
      </c>
      <c r="B9" s="581" t="s">
        <v>1419</v>
      </c>
      <c r="C9" s="581" t="s">
        <v>1422</v>
      </c>
      <c r="D9" s="581" t="s">
        <v>1423</v>
      </c>
      <c r="E9" s="581" t="s">
        <v>1420</v>
      </c>
      <c r="F9" s="581" t="s">
        <v>1421</v>
      </c>
      <c r="G9" s="581" t="s">
        <v>1424</v>
      </c>
      <c r="H9" s="581" t="s">
        <v>1425</v>
      </c>
    </row>
    <row r="10" spans="1:15" s="541" customFormat="1">
      <c r="A10" s="578">
        <v>1</v>
      </c>
      <c r="B10" s="578">
        <v>2</v>
      </c>
      <c r="C10" s="578">
        <v>3</v>
      </c>
      <c r="D10" s="578">
        <v>4</v>
      </c>
      <c r="E10" s="578">
        <v>5</v>
      </c>
      <c r="F10" s="580">
        <v>6</v>
      </c>
      <c r="G10" s="580">
        <v>7</v>
      </c>
      <c r="H10" s="580">
        <v>8</v>
      </c>
    </row>
    <row r="11" spans="1:15" s="541" customFormat="1">
      <c r="A11" s="582"/>
      <c r="B11" s="579"/>
      <c r="C11" s="579"/>
      <c r="D11" s="579"/>
      <c r="E11" s="593"/>
      <c r="F11" s="593"/>
      <c r="G11" s="593"/>
      <c r="H11" s="593"/>
    </row>
    <row r="12" spans="1:15" customFormat="1">
      <c r="A12" s="582"/>
      <c r="B12" s="579"/>
      <c r="C12" s="579"/>
      <c r="D12" s="579"/>
      <c r="E12" s="593"/>
      <c r="F12" s="593"/>
      <c r="G12" s="593"/>
      <c r="H12" s="593"/>
    </row>
    <row r="13" spans="1:15" customFormat="1">
      <c r="A13" s="582"/>
      <c r="B13" s="579"/>
      <c r="C13" s="579"/>
      <c r="D13" s="579"/>
      <c r="E13" s="593"/>
      <c r="F13" s="593"/>
      <c r="G13" s="593"/>
      <c r="H13" s="593"/>
    </row>
    <row r="14" spans="1:15" customFormat="1">
      <c r="A14" s="582"/>
      <c r="B14" s="579"/>
      <c r="C14" s="579"/>
      <c r="D14" s="579"/>
      <c r="E14" s="593"/>
      <c r="F14" s="593"/>
      <c r="G14" s="593"/>
      <c r="H14" s="593"/>
    </row>
    <row r="15" spans="1:15" customFormat="1">
      <c r="A15" s="582"/>
      <c r="B15" s="579"/>
      <c r="C15" s="579"/>
      <c r="D15" s="579"/>
      <c r="E15" s="593"/>
      <c r="F15" s="593"/>
      <c r="G15" s="593"/>
      <c r="H15" s="593"/>
    </row>
    <row r="16" spans="1:15" customFormat="1">
      <c r="A16" s="582"/>
      <c r="B16" s="579"/>
      <c r="C16" s="579"/>
      <c r="D16" s="579"/>
      <c r="E16" s="593"/>
      <c r="F16" s="593"/>
      <c r="G16" s="593"/>
      <c r="H16" s="593"/>
    </row>
    <row r="17" spans="1:8" customFormat="1">
      <c r="A17" s="582"/>
      <c r="B17" s="579"/>
      <c r="C17" s="579"/>
      <c r="D17" s="579"/>
      <c r="E17" s="593"/>
      <c r="F17" s="593"/>
      <c r="G17" s="593"/>
      <c r="H17" s="593"/>
    </row>
    <row r="18" spans="1:8" customFormat="1">
      <c r="A18" s="582"/>
      <c r="B18" s="579"/>
      <c r="C18" s="579"/>
      <c r="D18" s="579"/>
      <c r="E18" s="593"/>
      <c r="F18" s="593"/>
      <c r="G18" s="593"/>
      <c r="H18" s="593"/>
    </row>
    <row r="19" spans="1:8" customFormat="1">
      <c r="A19" s="582"/>
      <c r="B19" s="579"/>
      <c r="C19" s="579"/>
      <c r="D19" s="579"/>
      <c r="E19" s="593"/>
      <c r="F19" s="593"/>
      <c r="G19" s="593"/>
      <c r="H19" s="593"/>
    </row>
    <row r="20" spans="1:8" customFormat="1">
      <c r="A20" s="582"/>
      <c r="B20" s="579"/>
      <c r="C20" s="579"/>
      <c r="D20" s="579"/>
      <c r="E20" s="593"/>
      <c r="F20" s="593"/>
      <c r="G20" s="593"/>
      <c r="H20" s="593"/>
    </row>
    <row r="21" spans="1:8" customFormat="1">
      <c r="A21" s="582"/>
      <c r="B21" s="579"/>
      <c r="C21" s="579"/>
      <c r="D21" s="579"/>
      <c r="E21" s="593"/>
      <c r="F21" s="593"/>
      <c r="G21" s="593"/>
      <c r="H21" s="593"/>
    </row>
    <row r="22" spans="1:8" customFormat="1">
      <c r="A22" s="582"/>
      <c r="B22" s="579"/>
      <c r="C22" s="579"/>
      <c r="D22" s="579"/>
      <c r="E22" s="593"/>
      <c r="F22" s="593"/>
      <c r="G22" s="593"/>
      <c r="H22" s="593"/>
    </row>
    <row r="23" spans="1:8" customFormat="1">
      <c r="A23" s="582"/>
      <c r="B23" s="579"/>
      <c r="C23" s="579"/>
      <c r="D23" s="579"/>
      <c r="E23" s="593"/>
      <c r="F23" s="593"/>
      <c r="G23" s="593"/>
      <c r="H23" s="593"/>
    </row>
    <row r="24" spans="1:8" customFormat="1">
      <c r="A24" s="582"/>
      <c r="B24" s="579"/>
      <c r="C24" s="579"/>
      <c r="D24" s="579"/>
      <c r="E24" s="593"/>
      <c r="F24" s="593"/>
      <c r="G24" s="593"/>
      <c r="H24" s="593"/>
    </row>
    <row r="25" spans="1:8" customFormat="1">
      <c r="A25" s="582"/>
      <c r="B25" s="579"/>
      <c r="C25" s="579"/>
      <c r="D25" s="579"/>
      <c r="E25" s="593"/>
      <c r="F25" s="593"/>
      <c r="G25" s="593"/>
      <c r="H25" s="593"/>
    </row>
    <row r="26" spans="1:8" customFormat="1">
      <c r="A26" s="582"/>
      <c r="B26" s="579"/>
      <c r="C26" s="579"/>
      <c r="D26" s="579"/>
      <c r="E26" s="593"/>
      <c r="F26" s="593"/>
      <c r="G26" s="593"/>
      <c r="H26" s="593"/>
    </row>
    <row r="27" spans="1:8" customFormat="1">
      <c r="A27" s="582"/>
      <c r="B27" s="579"/>
      <c r="C27" s="579"/>
      <c r="D27" s="579"/>
      <c r="E27" s="593"/>
      <c r="F27" s="593"/>
      <c r="G27" s="593"/>
      <c r="H27" s="593"/>
    </row>
    <row r="28" spans="1:8" customFormat="1">
      <c r="A28" s="582"/>
      <c r="B28" s="579"/>
      <c r="C28" s="579"/>
      <c r="D28" s="579"/>
      <c r="E28" s="593"/>
      <c r="F28" s="593"/>
      <c r="G28" s="593"/>
      <c r="H28" s="593"/>
    </row>
    <row r="29" spans="1:8" customFormat="1">
      <c r="A29" s="582"/>
      <c r="B29" s="579"/>
      <c r="C29" s="579"/>
      <c r="D29" s="579"/>
      <c r="E29" s="593"/>
      <c r="F29" s="593"/>
      <c r="G29" s="593"/>
      <c r="H29" s="593"/>
    </row>
    <row r="30" spans="1:8" customFormat="1">
      <c r="A30" s="582"/>
      <c r="B30" s="579"/>
      <c r="C30" s="579"/>
      <c r="D30" s="579"/>
      <c r="E30" s="593"/>
      <c r="F30" s="593"/>
      <c r="G30" s="593"/>
      <c r="H30" s="593"/>
    </row>
    <row r="31" spans="1:8" customFormat="1">
      <c r="A31" s="582"/>
      <c r="B31" s="579"/>
      <c r="C31" s="579"/>
      <c r="D31" s="579"/>
      <c r="E31" s="593"/>
      <c r="F31" s="593"/>
      <c r="G31" s="593"/>
      <c r="H31" s="593"/>
    </row>
    <row r="32" spans="1:8" customFormat="1">
      <c r="A32" s="582"/>
      <c r="B32" s="579"/>
      <c r="C32" s="579"/>
      <c r="D32" s="579"/>
      <c r="E32" s="593"/>
      <c r="F32" s="593"/>
      <c r="G32" s="593"/>
      <c r="H32" s="593"/>
    </row>
    <row r="33" spans="1:8" customFormat="1">
      <c r="A33" s="582"/>
      <c r="B33" s="579"/>
      <c r="C33" s="579"/>
      <c r="D33" s="579"/>
      <c r="E33" s="593"/>
      <c r="F33" s="593"/>
      <c r="G33" s="593"/>
      <c r="H33" s="593"/>
    </row>
  </sheetData>
  <sheetProtection password="CF35" sheet="1" insertRows="0" selectLockedCells="1"/>
  <mergeCells count="3">
    <mergeCell ref="A2:H2"/>
    <mergeCell ref="A4:H4"/>
    <mergeCell ref="A3:H3"/>
  </mergeCells>
  <printOptions horizontalCentered="1" verticalCentered="1"/>
  <pageMargins left="0.59055118110236227" right="0.59055118110236227" top="0.78740157480314965" bottom="0.78740157480314965" header="0.39370078740157483" footer="0.39370078740157483"/>
  <pageSetup paperSize="9" scale="75" orientation="landscape" horizontalDpi="300" verticalDpi="300" r:id="rId1"/>
  <headerFooter alignWithMargins="0">
    <oddFooter>&amp;RКИС-Нарушения, чл. 51, стр. &amp;P от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>
  <sheetPr codeName="Sheet91">
    <tabColor rgb="FF0070C0"/>
    <pageSetUpPr fitToPage="1"/>
  </sheetPr>
  <dimension ref="A1:L246"/>
  <sheetViews>
    <sheetView topLeftCell="A19" zoomScale="85" zoomScaleNormal="85" workbookViewId="0">
      <selection activeCell="E34" sqref="E34"/>
    </sheetView>
  </sheetViews>
  <sheetFormatPr defaultColWidth="9.109375" defaultRowHeight="15.6"/>
  <cols>
    <col min="1" max="1" width="16.44140625" style="48" bestFit="1" customWidth="1"/>
    <col min="2" max="2" width="32.88671875" style="48" customWidth="1"/>
    <col min="3" max="3" width="10.5546875" style="48" customWidth="1"/>
    <col min="4" max="4" width="16.44140625" style="48" bestFit="1" customWidth="1"/>
    <col min="5" max="5" width="68.44140625" style="48" customWidth="1"/>
    <col min="6" max="6" width="9.109375" style="48"/>
    <col min="7" max="7" width="23.88671875" style="48" bestFit="1" customWidth="1"/>
    <col min="8" max="8" width="51.88671875" style="48" bestFit="1" customWidth="1"/>
    <col min="9" max="9" width="9.109375" style="48"/>
    <col min="10" max="10" width="11" style="48" bestFit="1" customWidth="1"/>
    <col min="11" max="16384" width="9.109375" style="48"/>
  </cols>
  <sheetData>
    <row r="1" spans="1:12" s="47" customFormat="1">
      <c r="A1" s="306" t="s">
        <v>1410</v>
      </c>
      <c r="B1" s="306"/>
      <c r="D1" s="315" t="s">
        <v>1415</v>
      </c>
      <c r="E1" s="315"/>
    </row>
    <row r="2" spans="1:12">
      <c r="A2" s="307" t="s">
        <v>263</v>
      </c>
      <c r="B2" s="307" t="s">
        <v>264</v>
      </c>
      <c r="D2" s="320" t="s">
        <v>265</v>
      </c>
      <c r="E2" s="320" t="s">
        <v>266</v>
      </c>
      <c r="G2" s="316" t="s">
        <v>1432</v>
      </c>
      <c r="H2" s="313"/>
      <c r="J2" s="306" t="s">
        <v>1416</v>
      </c>
      <c r="K2" s="307"/>
      <c r="L2" s="307"/>
    </row>
    <row r="3" spans="1:12">
      <c r="A3" s="307" t="s">
        <v>766</v>
      </c>
      <c r="B3" s="307" t="s">
        <v>764</v>
      </c>
      <c r="D3" s="321" t="s">
        <v>269</v>
      </c>
      <c r="E3" s="321" t="s">
        <v>270</v>
      </c>
      <c r="G3" s="319" t="s">
        <v>999</v>
      </c>
      <c r="H3" s="319" t="s">
        <v>1000</v>
      </c>
      <c r="J3" s="307" t="s">
        <v>1324</v>
      </c>
      <c r="K3" s="307"/>
      <c r="L3" s="307"/>
    </row>
    <row r="4" spans="1:12">
      <c r="A4" s="307" t="s">
        <v>767</v>
      </c>
      <c r="B4" s="307" t="s">
        <v>765</v>
      </c>
      <c r="D4" s="321" t="s">
        <v>273</v>
      </c>
      <c r="E4" s="321" t="s">
        <v>274</v>
      </c>
      <c r="G4" s="319" t="s">
        <v>1001</v>
      </c>
      <c r="H4" s="319" t="s">
        <v>1002</v>
      </c>
      <c r="J4" s="307" t="s">
        <v>1323</v>
      </c>
      <c r="K4" s="307"/>
      <c r="L4" s="307"/>
    </row>
    <row r="5" spans="1:12">
      <c r="A5" s="308" t="s">
        <v>768</v>
      </c>
      <c r="B5" s="308" t="s">
        <v>769</v>
      </c>
      <c r="D5" s="321" t="s">
        <v>277</v>
      </c>
      <c r="E5" s="321" t="s">
        <v>278</v>
      </c>
      <c r="G5" s="319" t="s">
        <v>1003</v>
      </c>
      <c r="H5" s="319" t="s">
        <v>1004</v>
      </c>
    </row>
    <row r="6" spans="1:12">
      <c r="A6" s="307" t="s">
        <v>267</v>
      </c>
      <c r="B6" s="307" t="s">
        <v>268</v>
      </c>
      <c r="D6" s="321" t="s">
        <v>281</v>
      </c>
      <c r="E6" s="321" t="s">
        <v>282</v>
      </c>
      <c r="G6" s="319" t="s">
        <v>1005</v>
      </c>
      <c r="H6" s="319" t="s">
        <v>1006</v>
      </c>
    </row>
    <row r="7" spans="1:12">
      <c r="A7" s="307" t="s">
        <v>271</v>
      </c>
      <c r="B7" s="307" t="s">
        <v>272</v>
      </c>
      <c r="D7" s="321" t="s">
        <v>284</v>
      </c>
      <c r="E7" s="321" t="s">
        <v>285</v>
      </c>
      <c r="G7" s="319" t="s">
        <v>1007</v>
      </c>
      <c r="H7" s="319" t="s">
        <v>1008</v>
      </c>
    </row>
    <row r="8" spans="1:12">
      <c r="A8" s="307" t="s">
        <v>275</v>
      </c>
      <c r="B8" s="307" t="s">
        <v>276</v>
      </c>
      <c r="D8" s="321" t="s">
        <v>286</v>
      </c>
      <c r="E8" s="321" t="s">
        <v>287</v>
      </c>
      <c r="G8" s="319" t="s">
        <v>1009</v>
      </c>
      <c r="H8" s="319" t="s">
        <v>1010</v>
      </c>
    </row>
    <row r="9" spans="1:12">
      <c r="A9" s="307" t="s">
        <v>279</v>
      </c>
      <c r="B9" s="307" t="s">
        <v>280</v>
      </c>
      <c r="D9" s="321" t="s">
        <v>288</v>
      </c>
      <c r="E9" s="321" t="s">
        <v>289</v>
      </c>
      <c r="G9" s="319" t="s">
        <v>1011</v>
      </c>
      <c r="H9" s="319" t="s">
        <v>1012</v>
      </c>
    </row>
    <row r="10" spans="1:12">
      <c r="A10" s="307" t="s">
        <v>770</v>
      </c>
      <c r="B10" s="307" t="s">
        <v>771</v>
      </c>
      <c r="D10" s="321" t="s">
        <v>290</v>
      </c>
      <c r="E10" s="321" t="s">
        <v>291</v>
      </c>
      <c r="G10" s="319" t="s">
        <v>1013</v>
      </c>
      <c r="H10" s="319" t="s">
        <v>1014</v>
      </c>
    </row>
    <row r="11" spans="1:12">
      <c r="A11" s="307" t="s">
        <v>283</v>
      </c>
      <c r="B11" s="307" t="s">
        <v>283</v>
      </c>
      <c r="D11" s="321" t="s">
        <v>292</v>
      </c>
      <c r="E11" s="321" t="s">
        <v>293</v>
      </c>
      <c r="G11" s="319" t="s">
        <v>1015</v>
      </c>
      <c r="H11" s="319" t="s">
        <v>1016</v>
      </c>
    </row>
    <row r="12" spans="1:12">
      <c r="D12" s="321" t="s">
        <v>294</v>
      </c>
      <c r="E12" s="321" t="s">
        <v>295</v>
      </c>
      <c r="G12" s="319" t="s">
        <v>1017</v>
      </c>
      <c r="H12" s="319" t="s">
        <v>1018</v>
      </c>
    </row>
    <row r="13" spans="1:12">
      <c r="D13" s="321" t="s">
        <v>296</v>
      </c>
      <c r="E13" s="321" t="s">
        <v>297</v>
      </c>
      <c r="G13" s="319" t="s">
        <v>1019</v>
      </c>
      <c r="H13" s="319" t="s">
        <v>1020</v>
      </c>
    </row>
    <row r="14" spans="1:12">
      <c r="D14" s="321" t="s">
        <v>298</v>
      </c>
      <c r="E14" s="321" t="s">
        <v>299</v>
      </c>
      <c r="G14" s="319" t="s">
        <v>1021</v>
      </c>
      <c r="H14" s="319" t="s">
        <v>1022</v>
      </c>
    </row>
    <row r="15" spans="1:12">
      <c r="D15" s="321" t="s">
        <v>300</v>
      </c>
      <c r="E15" s="321" t="s">
        <v>301</v>
      </c>
      <c r="G15" s="319" t="s">
        <v>1023</v>
      </c>
      <c r="H15" s="319" t="s">
        <v>1024</v>
      </c>
    </row>
    <row r="16" spans="1:12">
      <c r="A16" s="309" t="s">
        <v>1411</v>
      </c>
      <c r="B16" s="293"/>
      <c r="D16" s="321" t="s">
        <v>302</v>
      </c>
      <c r="E16" s="321" t="s">
        <v>303</v>
      </c>
      <c r="G16" s="319" t="s">
        <v>1025</v>
      </c>
      <c r="H16" s="319" t="s">
        <v>1026</v>
      </c>
    </row>
    <row r="17" spans="1:8">
      <c r="A17" s="293" t="s">
        <v>763</v>
      </c>
      <c r="B17" s="293" t="s">
        <v>784</v>
      </c>
      <c r="D17" s="321" t="s">
        <v>304</v>
      </c>
      <c r="E17" s="321" t="s">
        <v>305</v>
      </c>
      <c r="G17" s="319" t="s">
        <v>1027</v>
      </c>
      <c r="H17" s="319" t="s">
        <v>1028</v>
      </c>
    </row>
    <row r="18" spans="1:8">
      <c r="A18" s="293" t="s">
        <v>762</v>
      </c>
      <c r="B18" s="293" t="s">
        <v>783</v>
      </c>
      <c r="D18" s="321" t="s">
        <v>306</v>
      </c>
      <c r="E18" s="321" t="s">
        <v>307</v>
      </c>
      <c r="G18" s="319" t="s">
        <v>1029</v>
      </c>
      <c r="H18" s="319" t="s">
        <v>1030</v>
      </c>
    </row>
    <row r="19" spans="1:8">
      <c r="D19" s="321" t="s">
        <v>308</v>
      </c>
      <c r="E19" s="321" t="s">
        <v>309</v>
      </c>
      <c r="G19" s="319" t="s">
        <v>1031</v>
      </c>
      <c r="H19" s="319" t="s">
        <v>1032</v>
      </c>
    </row>
    <row r="20" spans="1:8">
      <c r="D20" s="321" t="s">
        <v>310</v>
      </c>
      <c r="E20" s="321" t="s">
        <v>311</v>
      </c>
      <c r="G20" s="319" t="s">
        <v>1033</v>
      </c>
      <c r="H20" s="319" t="s">
        <v>1034</v>
      </c>
    </row>
    <row r="21" spans="1:8">
      <c r="A21" s="287"/>
      <c r="D21" s="321" t="s">
        <v>312</v>
      </c>
      <c r="E21" s="321" t="s">
        <v>313</v>
      </c>
      <c r="G21" s="319" t="s">
        <v>1035</v>
      </c>
      <c r="H21" s="319" t="s">
        <v>1036</v>
      </c>
    </row>
    <row r="22" spans="1:8">
      <c r="A22" s="312" t="s">
        <v>1412</v>
      </c>
      <c r="B22" s="313"/>
      <c r="D22" s="321" t="s">
        <v>314</v>
      </c>
      <c r="E22" s="321" t="s">
        <v>315</v>
      </c>
      <c r="G22" s="319" t="s">
        <v>1037</v>
      </c>
      <c r="H22" s="319" t="s">
        <v>1038</v>
      </c>
    </row>
    <row r="23" spans="1:8">
      <c r="A23" s="313" t="s">
        <v>775</v>
      </c>
      <c r="B23" s="313"/>
      <c r="D23" s="321" t="s">
        <v>316</v>
      </c>
      <c r="E23" s="321" t="s">
        <v>317</v>
      </c>
      <c r="G23" s="319" t="s">
        <v>1039</v>
      </c>
      <c r="H23" s="319" t="s">
        <v>1040</v>
      </c>
    </row>
    <row r="24" spans="1:8">
      <c r="A24" s="313" t="s">
        <v>776</v>
      </c>
      <c r="B24" s="313"/>
      <c r="D24" s="321" t="s">
        <v>318</v>
      </c>
      <c r="E24" s="321" t="s">
        <v>319</v>
      </c>
      <c r="G24" s="319" t="s">
        <v>1041</v>
      </c>
      <c r="H24" s="319" t="s">
        <v>1042</v>
      </c>
    </row>
    <row r="25" spans="1:8">
      <c r="D25" s="321" t="s">
        <v>320</v>
      </c>
      <c r="E25" s="321" t="s">
        <v>321</v>
      </c>
      <c r="G25" s="319" t="s">
        <v>1043</v>
      </c>
      <c r="H25" s="319" t="s">
        <v>1044</v>
      </c>
    </row>
    <row r="26" spans="1:8">
      <c r="D26" s="321" t="s">
        <v>322</v>
      </c>
      <c r="E26" s="321" t="s">
        <v>323</v>
      </c>
      <c r="G26" s="319" t="s">
        <v>1045</v>
      </c>
      <c r="H26" s="319" t="s">
        <v>1046</v>
      </c>
    </row>
    <row r="27" spans="1:8">
      <c r="A27" s="317" t="s">
        <v>1413</v>
      </c>
      <c r="B27" s="317"/>
      <c r="D27" s="321" t="s">
        <v>324</v>
      </c>
      <c r="E27" s="321" t="s">
        <v>325</v>
      </c>
      <c r="G27" s="319" t="s">
        <v>1047</v>
      </c>
      <c r="H27" s="319" t="s">
        <v>1048</v>
      </c>
    </row>
    <row r="28" spans="1:8">
      <c r="A28" s="311" t="s">
        <v>263</v>
      </c>
      <c r="B28" s="311" t="s">
        <v>264</v>
      </c>
      <c r="D28" s="321" t="s">
        <v>326</v>
      </c>
      <c r="E28" s="321" t="s">
        <v>327</v>
      </c>
      <c r="G28" s="319" t="s">
        <v>1049</v>
      </c>
      <c r="H28" s="319" t="s">
        <v>1050</v>
      </c>
    </row>
    <row r="29" spans="1:8">
      <c r="A29" s="311" t="s">
        <v>766</v>
      </c>
      <c r="B29" s="311" t="s">
        <v>764</v>
      </c>
      <c r="D29" s="321" t="s">
        <v>328</v>
      </c>
      <c r="E29" s="321" t="s">
        <v>329</v>
      </c>
      <c r="G29" s="319" t="s">
        <v>1051</v>
      </c>
      <c r="H29" s="319" t="s">
        <v>1052</v>
      </c>
    </row>
    <row r="30" spans="1:8">
      <c r="A30" s="318" t="s">
        <v>768</v>
      </c>
      <c r="B30" s="318" t="s">
        <v>769</v>
      </c>
      <c r="D30" s="321" t="s">
        <v>330</v>
      </c>
      <c r="E30" s="321" t="s">
        <v>331</v>
      </c>
      <c r="G30" s="319" t="s">
        <v>1053</v>
      </c>
      <c r="H30" s="319" t="s">
        <v>1054</v>
      </c>
    </row>
    <row r="31" spans="1:8">
      <c r="A31" s="311" t="s">
        <v>267</v>
      </c>
      <c r="B31" s="311" t="s">
        <v>268</v>
      </c>
      <c r="D31" s="321" t="s">
        <v>332</v>
      </c>
      <c r="E31" s="321" t="s">
        <v>333</v>
      </c>
      <c r="G31" s="319" t="s">
        <v>1055</v>
      </c>
      <c r="H31" s="319" t="s">
        <v>1056</v>
      </c>
    </row>
    <row r="32" spans="1:8">
      <c r="A32" s="311" t="s">
        <v>271</v>
      </c>
      <c r="B32" s="311" t="s">
        <v>272</v>
      </c>
      <c r="D32" s="321" t="s">
        <v>164</v>
      </c>
      <c r="E32" s="321" t="s">
        <v>334</v>
      </c>
      <c r="G32" s="319" t="s">
        <v>1057</v>
      </c>
      <c r="H32" s="319" t="s">
        <v>1058</v>
      </c>
    </row>
    <row r="33" spans="1:8">
      <c r="A33" s="311" t="s">
        <v>275</v>
      </c>
      <c r="B33" s="311" t="s">
        <v>276</v>
      </c>
      <c r="D33" s="321" t="s">
        <v>335</v>
      </c>
      <c r="E33" s="321" t="s">
        <v>336</v>
      </c>
      <c r="G33" s="319" t="s">
        <v>1059</v>
      </c>
      <c r="H33" s="319" t="s">
        <v>1060</v>
      </c>
    </row>
    <row r="34" spans="1:8">
      <c r="A34" s="311" t="s">
        <v>283</v>
      </c>
      <c r="B34" s="311" t="s">
        <v>283</v>
      </c>
      <c r="D34" s="321" t="s">
        <v>337</v>
      </c>
      <c r="E34" s="321" t="s">
        <v>338</v>
      </c>
      <c r="G34" s="319" t="s">
        <v>1061</v>
      </c>
      <c r="H34" s="319" t="s">
        <v>1062</v>
      </c>
    </row>
    <row r="35" spans="1:8">
      <c r="D35" s="321" t="s">
        <v>339</v>
      </c>
      <c r="E35" s="321" t="s">
        <v>340</v>
      </c>
      <c r="G35" s="319" t="s">
        <v>1063</v>
      </c>
      <c r="H35" s="319" t="s">
        <v>1064</v>
      </c>
    </row>
    <row r="36" spans="1:8">
      <c r="D36" s="321" t="s">
        <v>341</v>
      </c>
      <c r="E36" s="321" t="s">
        <v>342</v>
      </c>
      <c r="G36" s="319" t="s">
        <v>1065</v>
      </c>
      <c r="H36" s="319" t="s">
        <v>1066</v>
      </c>
    </row>
    <row r="37" spans="1:8">
      <c r="A37" s="314" t="s">
        <v>1414</v>
      </c>
      <c r="B37" s="310"/>
      <c r="D37" s="321" t="s">
        <v>343</v>
      </c>
      <c r="E37" s="321" t="s">
        <v>344</v>
      </c>
      <c r="G37" s="319" t="s">
        <v>1067</v>
      </c>
      <c r="H37" s="319" t="s">
        <v>1068</v>
      </c>
    </row>
    <row r="38" spans="1:8">
      <c r="A38" s="310" t="s">
        <v>1341</v>
      </c>
      <c r="B38" s="310" t="s">
        <v>1347</v>
      </c>
      <c r="D38" s="321" t="s">
        <v>345</v>
      </c>
      <c r="E38" s="321" t="s">
        <v>346</v>
      </c>
      <c r="G38" s="319" t="s">
        <v>1069</v>
      </c>
      <c r="H38" s="319" t="s">
        <v>1070</v>
      </c>
    </row>
    <row r="39" spans="1:8">
      <c r="A39" s="310" t="s">
        <v>1342</v>
      </c>
      <c r="B39" s="310" t="s">
        <v>1348</v>
      </c>
      <c r="D39" s="321" t="s">
        <v>347</v>
      </c>
      <c r="E39" s="321" t="s">
        <v>348</v>
      </c>
      <c r="G39" s="319" t="s">
        <v>1071</v>
      </c>
      <c r="H39" s="319" t="s">
        <v>1072</v>
      </c>
    </row>
    <row r="40" spans="1:8">
      <c r="A40" s="310" t="s">
        <v>1343</v>
      </c>
      <c r="B40" s="310" t="s">
        <v>276</v>
      </c>
      <c r="D40" s="321" t="s">
        <v>349</v>
      </c>
      <c r="E40" s="321" t="s">
        <v>350</v>
      </c>
      <c r="G40" s="319" t="s">
        <v>1073</v>
      </c>
      <c r="H40" s="319" t="s">
        <v>1074</v>
      </c>
    </row>
    <row r="41" spans="1:8">
      <c r="A41" s="310" t="s">
        <v>267</v>
      </c>
      <c r="B41" s="310" t="s">
        <v>268</v>
      </c>
      <c r="D41" s="321" t="s">
        <v>351</v>
      </c>
      <c r="E41" s="321" t="s">
        <v>352</v>
      </c>
      <c r="G41" s="319" t="s">
        <v>1075</v>
      </c>
      <c r="H41" s="319" t="s">
        <v>1076</v>
      </c>
    </row>
    <row r="42" spans="1:8">
      <c r="D42" s="321" t="s">
        <v>353</v>
      </c>
      <c r="E42" s="321" t="s">
        <v>354</v>
      </c>
      <c r="G42" s="319" t="s">
        <v>1077</v>
      </c>
      <c r="H42" s="319" t="s">
        <v>1078</v>
      </c>
    </row>
    <row r="43" spans="1:8">
      <c r="D43" s="321" t="s">
        <v>355</v>
      </c>
      <c r="E43" s="321" t="s">
        <v>356</v>
      </c>
      <c r="G43" s="319" t="s">
        <v>1079</v>
      </c>
      <c r="H43" s="319" t="s">
        <v>1080</v>
      </c>
    </row>
    <row r="44" spans="1:8">
      <c r="D44" s="321" t="s">
        <v>357</v>
      </c>
      <c r="E44" s="321" t="s">
        <v>358</v>
      </c>
      <c r="G44" s="319" t="s">
        <v>1081</v>
      </c>
      <c r="H44" s="319" t="s">
        <v>1082</v>
      </c>
    </row>
    <row r="45" spans="1:8">
      <c r="D45" s="321" t="s">
        <v>359</v>
      </c>
      <c r="E45" s="321" t="s">
        <v>360</v>
      </c>
      <c r="G45" s="319" t="s">
        <v>1083</v>
      </c>
      <c r="H45" s="319" t="s">
        <v>1084</v>
      </c>
    </row>
    <row r="46" spans="1:8">
      <c r="D46" s="321" t="s">
        <v>361</v>
      </c>
      <c r="E46" s="321" t="s">
        <v>362</v>
      </c>
      <c r="G46" s="319" t="s">
        <v>1085</v>
      </c>
      <c r="H46" s="319" t="s">
        <v>1086</v>
      </c>
    </row>
    <row r="47" spans="1:8">
      <c r="D47" s="321" t="s">
        <v>363</v>
      </c>
      <c r="E47" s="321" t="s">
        <v>364</v>
      </c>
      <c r="G47" s="319" t="s">
        <v>1087</v>
      </c>
      <c r="H47" s="319" t="s">
        <v>1088</v>
      </c>
    </row>
    <row r="48" spans="1:8">
      <c r="D48" s="321" t="s">
        <v>365</v>
      </c>
      <c r="E48" s="321" t="s">
        <v>366</v>
      </c>
      <c r="G48" s="319" t="s">
        <v>1089</v>
      </c>
      <c r="H48" s="319" t="s">
        <v>1090</v>
      </c>
    </row>
    <row r="49" spans="4:8">
      <c r="D49" s="321" t="s">
        <v>367</v>
      </c>
      <c r="E49" s="321" t="s">
        <v>368</v>
      </c>
      <c r="G49" s="319" t="s">
        <v>1091</v>
      </c>
      <c r="H49" s="319" t="s">
        <v>1092</v>
      </c>
    </row>
    <row r="50" spans="4:8">
      <c r="D50" s="321" t="s">
        <v>369</v>
      </c>
      <c r="E50" s="321" t="s">
        <v>370</v>
      </c>
      <c r="G50" s="319" t="s">
        <v>1093</v>
      </c>
      <c r="H50" s="319" t="s">
        <v>1094</v>
      </c>
    </row>
    <row r="51" spans="4:8">
      <c r="D51" s="321" t="s">
        <v>371</v>
      </c>
      <c r="E51" s="321" t="s">
        <v>372</v>
      </c>
      <c r="G51" s="319" t="s">
        <v>1095</v>
      </c>
      <c r="H51" s="319" t="s">
        <v>1096</v>
      </c>
    </row>
    <row r="52" spans="4:8">
      <c r="D52" s="321" t="s">
        <v>373</v>
      </c>
      <c r="E52" s="321" t="s">
        <v>374</v>
      </c>
      <c r="G52" s="319" t="s">
        <v>1097</v>
      </c>
      <c r="H52" s="319" t="s">
        <v>1098</v>
      </c>
    </row>
    <row r="53" spans="4:8">
      <c r="D53" s="321" t="s">
        <v>375</v>
      </c>
      <c r="E53" s="321" t="s">
        <v>376</v>
      </c>
      <c r="G53" s="319" t="s">
        <v>1099</v>
      </c>
      <c r="H53" s="319" t="s">
        <v>1100</v>
      </c>
    </row>
    <row r="54" spans="4:8">
      <c r="D54" s="321" t="s">
        <v>377</v>
      </c>
      <c r="E54" s="321" t="s">
        <v>378</v>
      </c>
      <c r="G54" s="319" t="s">
        <v>1101</v>
      </c>
      <c r="H54" s="319" t="s">
        <v>1102</v>
      </c>
    </row>
    <row r="55" spans="4:8">
      <c r="D55" s="321" t="s">
        <v>379</v>
      </c>
      <c r="E55" s="321" t="s">
        <v>380</v>
      </c>
      <c r="G55" s="319" t="s">
        <v>1103</v>
      </c>
      <c r="H55" s="319" t="s">
        <v>1104</v>
      </c>
    </row>
    <row r="56" spans="4:8">
      <c r="D56" s="321" t="s">
        <v>381</v>
      </c>
      <c r="E56" s="321" t="s">
        <v>382</v>
      </c>
      <c r="G56" s="319" t="s">
        <v>1105</v>
      </c>
      <c r="H56" s="319" t="s">
        <v>1106</v>
      </c>
    </row>
    <row r="57" spans="4:8">
      <c r="D57" s="321" t="s">
        <v>383</v>
      </c>
      <c r="E57" s="321" t="s">
        <v>384</v>
      </c>
      <c r="G57" s="319" t="s">
        <v>1107</v>
      </c>
      <c r="H57" s="319" t="s">
        <v>1108</v>
      </c>
    </row>
    <row r="58" spans="4:8">
      <c r="D58" s="321" t="s">
        <v>385</v>
      </c>
      <c r="E58" s="321" t="s">
        <v>386</v>
      </c>
      <c r="G58" s="319" t="s">
        <v>1109</v>
      </c>
      <c r="H58" s="319" t="s">
        <v>1110</v>
      </c>
    </row>
    <row r="59" spans="4:8">
      <c r="D59" s="321" t="s">
        <v>387</v>
      </c>
      <c r="E59" s="321" t="s">
        <v>388</v>
      </c>
      <c r="G59" s="319" t="s">
        <v>1111</v>
      </c>
      <c r="H59" s="319" t="s">
        <v>1112</v>
      </c>
    </row>
    <row r="60" spans="4:8">
      <c r="D60" s="321" t="s">
        <v>389</v>
      </c>
      <c r="E60" s="321" t="s">
        <v>390</v>
      </c>
      <c r="G60" s="319" t="s">
        <v>1113</v>
      </c>
      <c r="H60" s="319" t="s">
        <v>1114</v>
      </c>
    </row>
    <row r="61" spans="4:8">
      <c r="D61" s="321" t="s">
        <v>391</v>
      </c>
      <c r="E61" s="321" t="s">
        <v>392</v>
      </c>
      <c r="G61" s="319" t="s">
        <v>1115</v>
      </c>
      <c r="H61" s="319" t="s">
        <v>1116</v>
      </c>
    </row>
    <row r="62" spans="4:8">
      <c r="D62" s="321" t="s">
        <v>393</v>
      </c>
      <c r="E62" s="321" t="s">
        <v>394</v>
      </c>
      <c r="G62" s="319" t="s">
        <v>1117</v>
      </c>
      <c r="H62" s="319" t="s">
        <v>1118</v>
      </c>
    </row>
    <row r="63" spans="4:8">
      <c r="D63" s="321" t="s">
        <v>395</v>
      </c>
      <c r="E63" s="321" t="s">
        <v>396</v>
      </c>
      <c r="G63" s="319" t="s">
        <v>1119</v>
      </c>
      <c r="H63" s="319" t="s">
        <v>1120</v>
      </c>
    </row>
    <row r="64" spans="4:8">
      <c r="D64" s="321" t="s">
        <v>397</v>
      </c>
      <c r="E64" s="321" t="s">
        <v>398</v>
      </c>
      <c r="G64" s="319" t="s">
        <v>1121</v>
      </c>
      <c r="H64" s="319" t="s">
        <v>1122</v>
      </c>
    </row>
    <row r="65" spans="4:8">
      <c r="D65" s="321" t="s">
        <v>399</v>
      </c>
      <c r="E65" s="321" t="s">
        <v>400</v>
      </c>
      <c r="G65" s="319" t="s">
        <v>1123</v>
      </c>
      <c r="H65" s="319" t="s">
        <v>1124</v>
      </c>
    </row>
    <row r="66" spans="4:8">
      <c r="D66" s="321" t="s">
        <v>401</v>
      </c>
      <c r="E66" s="321" t="s">
        <v>402</v>
      </c>
      <c r="G66" s="319" t="s">
        <v>1125</v>
      </c>
      <c r="H66" s="319" t="s">
        <v>1126</v>
      </c>
    </row>
    <row r="67" spans="4:8">
      <c r="D67" s="321" t="s">
        <v>403</v>
      </c>
      <c r="E67" s="321" t="s">
        <v>404</v>
      </c>
      <c r="G67" s="319" t="s">
        <v>1127</v>
      </c>
      <c r="H67" s="319" t="s">
        <v>1128</v>
      </c>
    </row>
    <row r="68" spans="4:8">
      <c r="D68" s="321" t="s">
        <v>405</v>
      </c>
      <c r="E68" s="321" t="s">
        <v>406</v>
      </c>
      <c r="G68" s="319" t="s">
        <v>1129</v>
      </c>
      <c r="H68" s="319" t="s">
        <v>1130</v>
      </c>
    </row>
    <row r="69" spans="4:8">
      <c r="D69" s="321" t="s">
        <v>407</v>
      </c>
      <c r="E69" s="321" t="s">
        <v>408</v>
      </c>
      <c r="G69" s="319" t="s">
        <v>1131</v>
      </c>
      <c r="H69" s="319" t="s">
        <v>1132</v>
      </c>
    </row>
    <row r="70" spans="4:8">
      <c r="D70" s="321" t="s">
        <v>409</v>
      </c>
      <c r="E70" s="321" t="s">
        <v>410</v>
      </c>
      <c r="G70" s="319" t="s">
        <v>1133</v>
      </c>
      <c r="H70" s="319" t="s">
        <v>1134</v>
      </c>
    </row>
    <row r="71" spans="4:8">
      <c r="D71" s="321" t="s">
        <v>411</v>
      </c>
      <c r="E71" s="321" t="s">
        <v>412</v>
      </c>
      <c r="G71" s="319" t="s">
        <v>1135</v>
      </c>
      <c r="H71" s="319" t="s">
        <v>1136</v>
      </c>
    </row>
    <row r="72" spans="4:8">
      <c r="D72" s="321" t="s">
        <v>413</v>
      </c>
      <c r="E72" s="321" t="s">
        <v>414</v>
      </c>
      <c r="G72" s="319" t="s">
        <v>1137</v>
      </c>
      <c r="H72" s="319" t="s">
        <v>1138</v>
      </c>
    </row>
    <row r="73" spans="4:8">
      <c r="D73" s="321" t="s">
        <v>415</v>
      </c>
      <c r="E73" s="321" t="s">
        <v>416</v>
      </c>
      <c r="G73" s="319" t="s">
        <v>1139</v>
      </c>
      <c r="H73" s="319" t="s">
        <v>1140</v>
      </c>
    </row>
    <row r="74" spans="4:8">
      <c r="D74" s="321" t="s">
        <v>417</v>
      </c>
      <c r="E74" s="321" t="s">
        <v>418</v>
      </c>
      <c r="G74" s="319" t="s">
        <v>1141</v>
      </c>
      <c r="H74" s="319" t="s">
        <v>1142</v>
      </c>
    </row>
    <row r="75" spans="4:8">
      <c r="D75" s="321" t="s">
        <v>419</v>
      </c>
      <c r="E75" s="321" t="s">
        <v>420</v>
      </c>
      <c r="G75" s="319" t="s">
        <v>1143</v>
      </c>
      <c r="H75" s="319" t="s">
        <v>1144</v>
      </c>
    </row>
    <row r="76" spans="4:8">
      <c r="D76" s="321" t="s">
        <v>421</v>
      </c>
      <c r="E76" s="321" t="s">
        <v>422</v>
      </c>
      <c r="G76" s="319" t="s">
        <v>1145</v>
      </c>
      <c r="H76" s="319" t="s">
        <v>1146</v>
      </c>
    </row>
    <row r="77" spans="4:8">
      <c r="D77" s="321" t="s">
        <v>423</v>
      </c>
      <c r="E77" s="321" t="s">
        <v>424</v>
      </c>
      <c r="G77" s="319" t="s">
        <v>1147</v>
      </c>
      <c r="H77" s="319" t="s">
        <v>1148</v>
      </c>
    </row>
    <row r="78" spans="4:8">
      <c r="D78" s="321" t="s">
        <v>425</v>
      </c>
      <c r="E78" s="321" t="s">
        <v>426</v>
      </c>
      <c r="G78" s="319" t="s">
        <v>1149</v>
      </c>
      <c r="H78" s="319" t="s">
        <v>1150</v>
      </c>
    </row>
    <row r="79" spans="4:8">
      <c r="D79" s="321" t="s">
        <v>427</v>
      </c>
      <c r="E79" s="321" t="s">
        <v>428</v>
      </c>
      <c r="G79" s="319" t="s">
        <v>1151</v>
      </c>
      <c r="H79" s="319" t="s">
        <v>1152</v>
      </c>
    </row>
    <row r="80" spans="4:8">
      <c r="D80" s="321" t="s">
        <v>429</v>
      </c>
      <c r="E80" s="321" t="s">
        <v>430</v>
      </c>
      <c r="G80" s="319" t="s">
        <v>1153</v>
      </c>
      <c r="H80" s="319" t="s">
        <v>1154</v>
      </c>
    </row>
    <row r="81" spans="4:8">
      <c r="D81" s="320" t="s">
        <v>431</v>
      </c>
      <c r="E81" s="321" t="s">
        <v>432</v>
      </c>
      <c r="G81" s="319" t="s">
        <v>1155</v>
      </c>
      <c r="H81" s="319" t="s">
        <v>1156</v>
      </c>
    </row>
    <row r="82" spans="4:8">
      <c r="D82" s="321" t="s">
        <v>433</v>
      </c>
      <c r="E82" s="321" t="s">
        <v>434</v>
      </c>
      <c r="G82" s="319" t="s">
        <v>1157</v>
      </c>
      <c r="H82" s="319" t="s">
        <v>1158</v>
      </c>
    </row>
    <row r="83" spans="4:8">
      <c r="D83" s="321" t="s">
        <v>435</v>
      </c>
      <c r="E83" s="321" t="s">
        <v>436</v>
      </c>
      <c r="G83" s="319" t="s">
        <v>1159</v>
      </c>
      <c r="H83" s="319" t="s">
        <v>1160</v>
      </c>
    </row>
    <row r="84" spans="4:8">
      <c r="D84" s="321" t="s">
        <v>437</v>
      </c>
      <c r="E84" s="321" t="s">
        <v>438</v>
      </c>
      <c r="G84" s="319" t="s">
        <v>1161</v>
      </c>
      <c r="H84" s="319" t="s">
        <v>1162</v>
      </c>
    </row>
    <row r="85" spans="4:8">
      <c r="D85" s="321" t="s">
        <v>439</v>
      </c>
      <c r="E85" s="321" t="s">
        <v>440</v>
      </c>
      <c r="G85" s="319" t="s">
        <v>1163</v>
      </c>
      <c r="H85" s="319" t="s">
        <v>1164</v>
      </c>
    </row>
    <row r="86" spans="4:8">
      <c r="D86" s="321" t="s">
        <v>441</v>
      </c>
      <c r="E86" s="321" t="s">
        <v>442</v>
      </c>
      <c r="G86" s="319" t="s">
        <v>1165</v>
      </c>
      <c r="H86" s="319" t="s">
        <v>1166</v>
      </c>
    </row>
    <row r="87" spans="4:8">
      <c r="D87" s="321" t="s">
        <v>443</v>
      </c>
      <c r="E87" s="321" t="s">
        <v>444</v>
      </c>
      <c r="G87" s="319" t="s">
        <v>1167</v>
      </c>
      <c r="H87" s="319" t="s">
        <v>1168</v>
      </c>
    </row>
    <row r="88" spans="4:8">
      <c r="D88" s="321" t="s">
        <v>445</v>
      </c>
      <c r="E88" s="321" t="s">
        <v>446</v>
      </c>
      <c r="G88" s="319" t="s">
        <v>1169</v>
      </c>
      <c r="H88" s="319" t="s">
        <v>1170</v>
      </c>
    </row>
    <row r="89" spans="4:8">
      <c r="D89" s="321" t="s">
        <v>447</v>
      </c>
      <c r="E89" s="321" t="s">
        <v>448</v>
      </c>
      <c r="G89" s="319" t="s">
        <v>1171</v>
      </c>
      <c r="H89" s="319" t="s">
        <v>1172</v>
      </c>
    </row>
    <row r="90" spans="4:8">
      <c r="D90" s="320" t="s">
        <v>449</v>
      </c>
      <c r="E90" s="321" t="s">
        <v>450</v>
      </c>
      <c r="G90" s="319" t="s">
        <v>1173</v>
      </c>
      <c r="H90" s="319" t="s">
        <v>1174</v>
      </c>
    </row>
    <row r="91" spans="4:8">
      <c r="D91" s="321" t="s">
        <v>451</v>
      </c>
      <c r="E91" s="321" t="s">
        <v>452</v>
      </c>
      <c r="G91" s="319" t="s">
        <v>1175</v>
      </c>
      <c r="H91" s="319" t="s">
        <v>1176</v>
      </c>
    </row>
    <row r="92" spans="4:8">
      <c r="D92" s="321" t="s">
        <v>453</v>
      </c>
      <c r="E92" s="321" t="s">
        <v>454</v>
      </c>
      <c r="G92" s="319" t="s">
        <v>1177</v>
      </c>
      <c r="H92" s="319" t="s">
        <v>1178</v>
      </c>
    </row>
    <row r="93" spans="4:8">
      <c r="D93" s="321" t="s">
        <v>455</v>
      </c>
      <c r="E93" s="321" t="s">
        <v>456</v>
      </c>
      <c r="G93" s="319" t="s">
        <v>1179</v>
      </c>
      <c r="H93" s="319" t="s">
        <v>1180</v>
      </c>
    </row>
    <row r="94" spans="4:8">
      <c r="D94" s="321" t="s">
        <v>457</v>
      </c>
      <c r="E94" s="321" t="s">
        <v>458</v>
      </c>
      <c r="G94" s="319" t="s">
        <v>1181</v>
      </c>
      <c r="H94" s="319" t="s">
        <v>1182</v>
      </c>
    </row>
    <row r="95" spans="4:8">
      <c r="D95" s="321" t="s">
        <v>459</v>
      </c>
      <c r="E95" s="321" t="s">
        <v>460</v>
      </c>
      <c r="G95" s="319" t="s">
        <v>1183</v>
      </c>
      <c r="H95" s="319" t="s">
        <v>1184</v>
      </c>
    </row>
    <row r="96" spans="4:8">
      <c r="D96" s="321" t="s">
        <v>461</v>
      </c>
      <c r="E96" s="321" t="s">
        <v>462</v>
      </c>
      <c r="G96" s="319" t="s">
        <v>1185</v>
      </c>
      <c r="H96" s="319" t="s">
        <v>1186</v>
      </c>
    </row>
    <row r="97" spans="4:8">
      <c r="D97" s="321" t="s">
        <v>463</v>
      </c>
      <c r="E97" s="321" t="s">
        <v>464</v>
      </c>
      <c r="G97" s="319" t="s">
        <v>1187</v>
      </c>
      <c r="H97" s="319" t="s">
        <v>1188</v>
      </c>
    </row>
    <row r="98" spans="4:8">
      <c r="D98" s="321" t="s">
        <v>465</v>
      </c>
      <c r="E98" s="321" t="s">
        <v>466</v>
      </c>
      <c r="G98" s="319" t="s">
        <v>1189</v>
      </c>
      <c r="H98" s="319" t="s">
        <v>1190</v>
      </c>
    </row>
    <row r="99" spans="4:8">
      <c r="D99" s="321" t="s">
        <v>467</v>
      </c>
      <c r="E99" s="321" t="s">
        <v>468</v>
      </c>
      <c r="G99" s="319" t="s">
        <v>1191</v>
      </c>
      <c r="H99" s="319" t="s">
        <v>1192</v>
      </c>
    </row>
    <row r="100" spans="4:8">
      <c r="D100" s="321" t="s">
        <v>469</v>
      </c>
      <c r="E100" s="321" t="s">
        <v>470</v>
      </c>
      <c r="G100" s="319" t="s">
        <v>1193</v>
      </c>
      <c r="H100" s="319" t="s">
        <v>1194</v>
      </c>
    </row>
    <row r="101" spans="4:8">
      <c r="D101" s="321" t="s">
        <v>471</v>
      </c>
      <c r="E101" s="321" t="s">
        <v>472</v>
      </c>
      <c r="G101" s="319" t="s">
        <v>1195</v>
      </c>
      <c r="H101" s="319" t="s">
        <v>1196</v>
      </c>
    </row>
    <row r="102" spans="4:8">
      <c r="D102" s="321" t="s">
        <v>473</v>
      </c>
      <c r="E102" s="321" t="s">
        <v>474</v>
      </c>
      <c r="G102" s="319" t="s">
        <v>1197</v>
      </c>
      <c r="H102" s="319" t="s">
        <v>1198</v>
      </c>
    </row>
    <row r="103" spans="4:8">
      <c r="D103" s="321" t="s">
        <v>475</v>
      </c>
      <c r="E103" s="321" t="s">
        <v>476</v>
      </c>
      <c r="G103" s="319" t="s">
        <v>1199</v>
      </c>
      <c r="H103" s="319" t="s">
        <v>1200</v>
      </c>
    </row>
    <row r="104" spans="4:8">
      <c r="D104" s="320" t="s">
        <v>477</v>
      </c>
      <c r="E104" s="321" t="s">
        <v>478</v>
      </c>
      <c r="G104" s="319" t="s">
        <v>1201</v>
      </c>
      <c r="H104" s="319" t="s">
        <v>1202</v>
      </c>
    </row>
    <row r="105" spans="4:8">
      <c r="D105" s="321" t="s">
        <v>479</v>
      </c>
      <c r="E105" s="321" t="s">
        <v>480</v>
      </c>
      <c r="G105" s="319" t="s">
        <v>1203</v>
      </c>
      <c r="H105" s="319" t="s">
        <v>1204</v>
      </c>
    </row>
    <row r="106" spans="4:8">
      <c r="D106" s="321" t="s">
        <v>481</v>
      </c>
      <c r="E106" s="321" t="s">
        <v>482</v>
      </c>
      <c r="G106" s="319" t="s">
        <v>1205</v>
      </c>
      <c r="H106" s="319" t="s">
        <v>1206</v>
      </c>
    </row>
    <row r="107" spans="4:8">
      <c r="D107" s="321" t="s">
        <v>483</v>
      </c>
      <c r="E107" s="321" t="s">
        <v>484</v>
      </c>
      <c r="G107" s="319" t="s">
        <v>1207</v>
      </c>
      <c r="H107" s="319" t="s">
        <v>1208</v>
      </c>
    </row>
    <row r="108" spans="4:8">
      <c r="D108" s="321" t="s">
        <v>229</v>
      </c>
      <c r="E108" s="321" t="s">
        <v>485</v>
      </c>
      <c r="G108" s="319" t="s">
        <v>1209</v>
      </c>
      <c r="H108" s="319" t="s">
        <v>1210</v>
      </c>
    </row>
    <row r="109" spans="4:8">
      <c r="D109" s="321" t="s">
        <v>486</v>
      </c>
      <c r="E109" s="321" t="s">
        <v>487</v>
      </c>
      <c r="G109" s="319" t="s">
        <v>1211</v>
      </c>
      <c r="H109" s="319" t="s">
        <v>1212</v>
      </c>
    </row>
    <row r="110" spans="4:8">
      <c r="D110" s="321" t="s">
        <v>488</v>
      </c>
      <c r="E110" s="321" t="s">
        <v>489</v>
      </c>
      <c r="G110" s="319" t="s">
        <v>1213</v>
      </c>
      <c r="H110" s="319" t="s">
        <v>1214</v>
      </c>
    </row>
    <row r="111" spans="4:8">
      <c r="D111" s="320" t="s">
        <v>490</v>
      </c>
      <c r="E111" s="321" t="s">
        <v>491</v>
      </c>
      <c r="G111" s="319" t="s">
        <v>1215</v>
      </c>
      <c r="H111" s="319" t="s">
        <v>1216</v>
      </c>
    </row>
    <row r="112" spans="4:8">
      <c r="D112" s="321" t="s">
        <v>492</v>
      </c>
      <c r="E112" s="321" t="s">
        <v>493</v>
      </c>
      <c r="G112" s="319" t="s">
        <v>1217</v>
      </c>
      <c r="H112" s="319" t="s">
        <v>1218</v>
      </c>
    </row>
    <row r="113" spans="4:8">
      <c r="D113" s="321" t="s">
        <v>494</v>
      </c>
      <c r="E113" s="321" t="s">
        <v>495</v>
      </c>
      <c r="G113" s="319" t="s">
        <v>1219</v>
      </c>
      <c r="H113" s="319" t="s">
        <v>1220</v>
      </c>
    </row>
    <row r="114" spans="4:8">
      <c r="D114" s="321" t="s">
        <v>496</v>
      </c>
      <c r="E114" s="321" t="s">
        <v>497</v>
      </c>
      <c r="G114" s="319" t="s">
        <v>1221</v>
      </c>
      <c r="H114" s="319" t="s">
        <v>1222</v>
      </c>
    </row>
    <row r="115" spans="4:8">
      <c r="D115" s="321" t="s">
        <v>498</v>
      </c>
      <c r="E115" s="321" t="s">
        <v>499</v>
      </c>
      <c r="G115" s="319" t="s">
        <v>1223</v>
      </c>
      <c r="H115" s="319" t="s">
        <v>1224</v>
      </c>
    </row>
    <row r="116" spans="4:8">
      <c r="D116" s="321" t="s">
        <v>500</v>
      </c>
      <c r="E116" s="321" t="s">
        <v>501</v>
      </c>
      <c r="G116" s="319" t="s">
        <v>1225</v>
      </c>
      <c r="H116" s="319" t="s">
        <v>1226</v>
      </c>
    </row>
    <row r="117" spans="4:8">
      <c r="D117" s="321" t="s">
        <v>502</v>
      </c>
      <c r="E117" s="321" t="s">
        <v>503</v>
      </c>
      <c r="G117" s="319" t="s">
        <v>1227</v>
      </c>
      <c r="H117" s="319" t="s">
        <v>1228</v>
      </c>
    </row>
    <row r="118" spans="4:8">
      <c r="D118" s="321" t="s">
        <v>504</v>
      </c>
      <c r="E118" s="321" t="s">
        <v>505</v>
      </c>
      <c r="G118" s="319" t="s">
        <v>1229</v>
      </c>
      <c r="H118" s="319" t="s">
        <v>1230</v>
      </c>
    </row>
    <row r="119" spans="4:8">
      <c r="D119" s="321" t="s">
        <v>506</v>
      </c>
      <c r="E119" s="321" t="s">
        <v>507</v>
      </c>
      <c r="G119" s="319" t="s">
        <v>1231</v>
      </c>
      <c r="H119" s="319" t="s">
        <v>1232</v>
      </c>
    </row>
    <row r="120" spans="4:8">
      <c r="D120" s="321" t="s">
        <v>508</v>
      </c>
      <c r="E120" s="321" t="s">
        <v>509</v>
      </c>
      <c r="G120" s="319" t="s">
        <v>1233</v>
      </c>
      <c r="H120" s="319" t="s">
        <v>1234</v>
      </c>
    </row>
    <row r="121" spans="4:8">
      <c r="D121" s="321" t="s">
        <v>510</v>
      </c>
      <c r="E121" s="321" t="s">
        <v>511</v>
      </c>
      <c r="G121" s="319" t="s">
        <v>1235</v>
      </c>
      <c r="H121" s="319" t="s">
        <v>1236</v>
      </c>
    </row>
    <row r="122" spans="4:8">
      <c r="D122" s="321" t="s">
        <v>512</v>
      </c>
      <c r="E122" s="321" t="s">
        <v>513</v>
      </c>
      <c r="G122" s="319" t="s">
        <v>1237</v>
      </c>
      <c r="H122" s="319" t="s">
        <v>1238</v>
      </c>
    </row>
    <row r="123" spans="4:8">
      <c r="D123" s="321" t="s">
        <v>514</v>
      </c>
      <c r="E123" s="321" t="s">
        <v>515</v>
      </c>
      <c r="G123" s="319" t="s">
        <v>1239</v>
      </c>
      <c r="H123" s="319" t="s">
        <v>1240</v>
      </c>
    </row>
    <row r="124" spans="4:8">
      <c r="D124" s="321" t="s">
        <v>516</v>
      </c>
      <c r="E124" s="321" t="s">
        <v>517</v>
      </c>
      <c r="G124" s="319" t="s">
        <v>1241</v>
      </c>
      <c r="H124" s="319" t="s">
        <v>1242</v>
      </c>
    </row>
    <row r="125" spans="4:8">
      <c r="D125" s="321" t="s">
        <v>518</v>
      </c>
      <c r="E125" s="321" t="s">
        <v>519</v>
      </c>
      <c r="G125" s="319" t="s">
        <v>1243</v>
      </c>
      <c r="H125" s="319" t="s">
        <v>1244</v>
      </c>
    </row>
    <row r="126" spans="4:8">
      <c r="D126" s="321" t="s">
        <v>520</v>
      </c>
      <c r="E126" s="321" t="s">
        <v>521</v>
      </c>
      <c r="G126" s="319" t="s">
        <v>1245</v>
      </c>
      <c r="H126" s="319" t="s">
        <v>1246</v>
      </c>
    </row>
    <row r="127" spans="4:8">
      <c r="D127" s="321" t="s">
        <v>522</v>
      </c>
      <c r="E127" s="321" t="s">
        <v>523</v>
      </c>
      <c r="G127" s="319" t="s">
        <v>1247</v>
      </c>
      <c r="H127" s="319" t="s">
        <v>1248</v>
      </c>
    </row>
    <row r="128" spans="4:8">
      <c r="D128" s="321" t="s">
        <v>524</v>
      </c>
      <c r="E128" s="321" t="s">
        <v>525</v>
      </c>
      <c r="G128" s="319" t="s">
        <v>1249</v>
      </c>
      <c r="H128" s="319" t="s">
        <v>1250</v>
      </c>
    </row>
    <row r="129" spans="4:8">
      <c r="D129" s="321" t="s">
        <v>526</v>
      </c>
      <c r="E129" s="321" t="s">
        <v>527</v>
      </c>
      <c r="G129" s="319" t="s">
        <v>1251</v>
      </c>
      <c r="H129" s="319" t="s">
        <v>1252</v>
      </c>
    </row>
    <row r="130" spans="4:8">
      <c r="D130" s="321" t="s">
        <v>528</v>
      </c>
      <c r="E130" s="321" t="s">
        <v>529</v>
      </c>
      <c r="G130" s="319" t="s">
        <v>1253</v>
      </c>
      <c r="H130" s="319" t="s">
        <v>1254</v>
      </c>
    </row>
    <row r="131" spans="4:8">
      <c r="D131" s="321" t="s">
        <v>530</v>
      </c>
      <c r="E131" s="321" t="s">
        <v>531</v>
      </c>
      <c r="G131" s="319" t="s">
        <v>1255</v>
      </c>
      <c r="H131" s="319" t="s">
        <v>1256</v>
      </c>
    </row>
    <row r="132" spans="4:8">
      <c r="D132" s="321" t="s">
        <v>532</v>
      </c>
      <c r="E132" s="321" t="s">
        <v>533</v>
      </c>
      <c r="G132" s="319" t="s">
        <v>1257</v>
      </c>
      <c r="H132" s="319" t="s">
        <v>1258</v>
      </c>
    </row>
    <row r="133" spans="4:8">
      <c r="D133" s="321" t="s">
        <v>534</v>
      </c>
      <c r="E133" s="321" t="s">
        <v>535</v>
      </c>
      <c r="G133" s="319" t="s">
        <v>1259</v>
      </c>
      <c r="H133" s="319" t="s">
        <v>1260</v>
      </c>
    </row>
    <row r="134" spans="4:8">
      <c r="D134" s="321" t="s">
        <v>536</v>
      </c>
      <c r="E134" s="321" t="s">
        <v>537</v>
      </c>
      <c r="G134" s="319" t="s">
        <v>1261</v>
      </c>
      <c r="H134" s="319" t="s">
        <v>1262</v>
      </c>
    </row>
    <row r="135" spans="4:8">
      <c r="D135" s="321" t="s">
        <v>538</v>
      </c>
      <c r="E135" s="321" t="s">
        <v>539</v>
      </c>
      <c r="G135" s="319" t="s">
        <v>1263</v>
      </c>
      <c r="H135" s="319" t="s">
        <v>1264</v>
      </c>
    </row>
    <row r="136" spans="4:8">
      <c r="D136" s="321" t="s">
        <v>540</v>
      </c>
      <c r="E136" s="321" t="s">
        <v>541</v>
      </c>
      <c r="G136" s="319" t="s">
        <v>1265</v>
      </c>
      <c r="H136" s="319" t="s">
        <v>1266</v>
      </c>
    </row>
    <row r="137" spans="4:8">
      <c r="D137" s="321" t="s">
        <v>542</v>
      </c>
      <c r="E137" s="321" t="s">
        <v>543</v>
      </c>
      <c r="G137" s="319" t="s">
        <v>1267</v>
      </c>
      <c r="H137" s="319" t="s">
        <v>1268</v>
      </c>
    </row>
    <row r="138" spans="4:8">
      <c r="D138" s="321" t="s">
        <v>544</v>
      </c>
      <c r="E138" s="321" t="s">
        <v>545</v>
      </c>
      <c r="G138" s="319" t="s">
        <v>1269</v>
      </c>
      <c r="H138" s="319" t="s">
        <v>1270</v>
      </c>
    </row>
    <row r="139" spans="4:8">
      <c r="D139" s="321" t="s">
        <v>546</v>
      </c>
      <c r="E139" s="321" t="s">
        <v>547</v>
      </c>
      <c r="G139" s="319" t="s">
        <v>1271</v>
      </c>
      <c r="H139" s="319" t="s">
        <v>1272</v>
      </c>
    </row>
    <row r="140" spans="4:8">
      <c r="D140" s="321" t="s">
        <v>548</v>
      </c>
      <c r="E140" s="321" t="s">
        <v>549</v>
      </c>
      <c r="G140" s="319" t="s">
        <v>1273</v>
      </c>
      <c r="H140" s="319" t="s">
        <v>1274</v>
      </c>
    </row>
    <row r="141" spans="4:8">
      <c r="D141" s="321" t="s">
        <v>550</v>
      </c>
      <c r="E141" s="321" t="s">
        <v>551</v>
      </c>
      <c r="G141" s="319" t="s">
        <v>1275</v>
      </c>
      <c r="H141" s="319" t="s">
        <v>1276</v>
      </c>
    </row>
    <row r="142" spans="4:8">
      <c r="D142" s="321" t="s">
        <v>552</v>
      </c>
      <c r="E142" s="321" t="s">
        <v>553</v>
      </c>
      <c r="G142" s="319" t="s">
        <v>1277</v>
      </c>
      <c r="H142" s="319" t="s">
        <v>1278</v>
      </c>
    </row>
    <row r="143" spans="4:8">
      <c r="D143" s="321" t="s">
        <v>554</v>
      </c>
      <c r="E143" s="321" t="s">
        <v>555</v>
      </c>
      <c r="G143" s="319" t="s">
        <v>1279</v>
      </c>
      <c r="H143" s="319" t="s">
        <v>1280</v>
      </c>
    </row>
    <row r="144" spans="4:8">
      <c r="D144" s="321" t="s">
        <v>556</v>
      </c>
      <c r="E144" s="321" t="s">
        <v>557</v>
      </c>
      <c r="G144" s="319" t="s">
        <v>1281</v>
      </c>
      <c r="H144" s="319" t="s">
        <v>1282</v>
      </c>
    </row>
    <row r="145" spans="4:8">
      <c r="D145" s="321" t="s">
        <v>558</v>
      </c>
      <c r="E145" s="321" t="s">
        <v>559</v>
      </c>
      <c r="G145" s="319" t="s">
        <v>1283</v>
      </c>
      <c r="H145" s="319" t="s">
        <v>1284</v>
      </c>
    </row>
    <row r="146" spans="4:8">
      <c r="D146" s="321" t="s">
        <v>560</v>
      </c>
      <c r="E146" s="321" t="s">
        <v>561</v>
      </c>
      <c r="G146" s="319" t="s">
        <v>1285</v>
      </c>
      <c r="H146" s="319" t="s">
        <v>1286</v>
      </c>
    </row>
    <row r="147" spans="4:8">
      <c r="D147" s="321" t="s">
        <v>562</v>
      </c>
      <c r="E147" s="321" t="s">
        <v>563</v>
      </c>
      <c r="G147" s="319" t="s">
        <v>1287</v>
      </c>
      <c r="H147" s="319" t="s">
        <v>1288</v>
      </c>
    </row>
    <row r="148" spans="4:8">
      <c r="D148" s="321" t="s">
        <v>564</v>
      </c>
      <c r="E148" s="321" t="s">
        <v>565</v>
      </c>
      <c r="G148" s="319" t="s">
        <v>1289</v>
      </c>
      <c r="H148" s="319" t="s">
        <v>1290</v>
      </c>
    </row>
    <row r="149" spans="4:8">
      <c r="D149" s="321" t="s">
        <v>566</v>
      </c>
      <c r="E149" s="321" t="s">
        <v>567</v>
      </c>
      <c r="G149" s="319" t="s">
        <v>1291</v>
      </c>
      <c r="H149" s="319" t="s">
        <v>1292</v>
      </c>
    </row>
    <row r="150" spans="4:8">
      <c r="D150" s="321" t="s">
        <v>568</v>
      </c>
      <c r="E150" s="321" t="s">
        <v>569</v>
      </c>
      <c r="G150" s="319" t="s">
        <v>1293</v>
      </c>
      <c r="H150" s="319" t="s">
        <v>1294</v>
      </c>
    </row>
    <row r="151" spans="4:8">
      <c r="D151" s="321" t="s">
        <v>570</v>
      </c>
      <c r="E151" s="321" t="s">
        <v>571</v>
      </c>
      <c r="G151" s="319" t="s">
        <v>1295</v>
      </c>
      <c r="H151" s="319" t="s">
        <v>1296</v>
      </c>
    </row>
    <row r="152" spans="4:8">
      <c r="D152" s="321" t="s">
        <v>572</v>
      </c>
      <c r="E152" s="321" t="s">
        <v>573</v>
      </c>
      <c r="G152" s="319" t="s">
        <v>1297</v>
      </c>
      <c r="H152" s="319" t="s">
        <v>1298</v>
      </c>
    </row>
    <row r="153" spans="4:8">
      <c r="D153" s="321" t="s">
        <v>574</v>
      </c>
      <c r="E153" s="321" t="s">
        <v>575</v>
      </c>
      <c r="G153" s="319" t="s">
        <v>1299</v>
      </c>
      <c r="H153" s="319" t="s">
        <v>1300</v>
      </c>
    </row>
    <row r="154" spans="4:8">
      <c r="D154" s="321" t="s">
        <v>576</v>
      </c>
      <c r="E154" s="321" t="s">
        <v>577</v>
      </c>
      <c r="G154" s="319" t="s">
        <v>1301</v>
      </c>
      <c r="H154" s="319" t="s">
        <v>1302</v>
      </c>
    </row>
    <row r="155" spans="4:8">
      <c r="D155" s="321" t="s">
        <v>578</v>
      </c>
      <c r="E155" s="321" t="s">
        <v>579</v>
      </c>
      <c r="G155" s="319" t="s">
        <v>1303</v>
      </c>
      <c r="H155" s="319" t="s">
        <v>1304</v>
      </c>
    </row>
    <row r="156" spans="4:8">
      <c r="D156" s="321" t="s">
        <v>580</v>
      </c>
      <c r="E156" s="321" t="s">
        <v>581</v>
      </c>
      <c r="G156" s="319" t="s">
        <v>1305</v>
      </c>
      <c r="H156" s="319" t="s">
        <v>1306</v>
      </c>
    </row>
    <row r="157" spans="4:8">
      <c r="D157" s="321" t="s">
        <v>582</v>
      </c>
      <c r="E157" s="321" t="s">
        <v>583</v>
      </c>
      <c r="G157" s="319" t="s">
        <v>1307</v>
      </c>
      <c r="H157" s="319" t="s">
        <v>1308</v>
      </c>
    </row>
    <row r="158" spans="4:8">
      <c r="D158" s="321" t="s">
        <v>584</v>
      </c>
      <c r="E158" s="321" t="s">
        <v>585</v>
      </c>
      <c r="G158" s="319" t="s">
        <v>1309</v>
      </c>
      <c r="H158" s="319" t="s">
        <v>1310</v>
      </c>
    </row>
    <row r="159" spans="4:8">
      <c r="D159" s="321" t="s">
        <v>586</v>
      </c>
      <c r="E159" s="321" t="s">
        <v>587</v>
      </c>
      <c r="G159" s="319" t="s">
        <v>1311</v>
      </c>
      <c r="H159" s="319" t="s">
        <v>1312</v>
      </c>
    </row>
    <row r="160" spans="4:8">
      <c r="D160" s="321" t="s">
        <v>588</v>
      </c>
      <c r="E160" s="321" t="s">
        <v>589</v>
      </c>
      <c r="G160" s="319" t="s">
        <v>1313</v>
      </c>
      <c r="H160" s="319" t="s">
        <v>1314</v>
      </c>
    </row>
    <row r="161" spans="4:8">
      <c r="D161" s="321" t="s">
        <v>590</v>
      </c>
      <c r="E161" s="321" t="s">
        <v>591</v>
      </c>
      <c r="G161" s="319" t="s">
        <v>1315</v>
      </c>
      <c r="H161" s="319" t="s">
        <v>1316</v>
      </c>
    </row>
    <row r="162" spans="4:8">
      <c r="D162" s="321" t="s">
        <v>592</v>
      </c>
      <c r="E162" s="321" t="s">
        <v>593</v>
      </c>
      <c r="G162" s="319" t="s">
        <v>1317</v>
      </c>
      <c r="H162" s="319" t="s">
        <v>1318</v>
      </c>
    </row>
    <row r="163" spans="4:8">
      <c r="D163" s="321" t="s">
        <v>594</v>
      </c>
      <c r="E163" s="321" t="s">
        <v>595</v>
      </c>
      <c r="G163" s="319" t="s">
        <v>1319</v>
      </c>
      <c r="H163" s="319" t="s">
        <v>1320</v>
      </c>
    </row>
    <row r="164" spans="4:8">
      <c r="D164" s="321" t="s">
        <v>596</v>
      </c>
      <c r="E164" s="321" t="s">
        <v>597</v>
      </c>
      <c r="G164" s="319" t="s">
        <v>1321</v>
      </c>
      <c r="H164" s="319" t="s">
        <v>1322</v>
      </c>
    </row>
    <row r="165" spans="4:8">
      <c r="D165" s="321" t="s">
        <v>598</v>
      </c>
      <c r="E165" s="321" t="s">
        <v>599</v>
      </c>
    </row>
    <row r="166" spans="4:8">
      <c r="D166" s="321" t="s">
        <v>600</v>
      </c>
      <c r="E166" s="321" t="s">
        <v>601</v>
      </c>
    </row>
    <row r="167" spans="4:8">
      <c r="D167" s="321" t="s">
        <v>602</v>
      </c>
      <c r="E167" s="321" t="s">
        <v>603</v>
      </c>
    </row>
    <row r="168" spans="4:8">
      <c r="D168" s="321" t="s">
        <v>604</v>
      </c>
      <c r="E168" s="321" t="s">
        <v>605</v>
      </c>
    </row>
    <row r="169" spans="4:8">
      <c r="D169" s="321" t="s">
        <v>606</v>
      </c>
      <c r="E169" s="321" t="s">
        <v>607</v>
      </c>
    </row>
    <row r="170" spans="4:8">
      <c r="D170" s="321" t="s">
        <v>608</v>
      </c>
      <c r="E170" s="321" t="s">
        <v>609</v>
      </c>
    </row>
    <row r="171" spans="4:8">
      <c r="D171" s="321" t="s">
        <v>610</v>
      </c>
      <c r="E171" s="321" t="s">
        <v>611</v>
      </c>
    </row>
    <row r="172" spans="4:8">
      <c r="D172" s="321" t="s">
        <v>612</v>
      </c>
      <c r="E172" s="321" t="s">
        <v>613</v>
      </c>
    </row>
    <row r="173" spans="4:8">
      <c r="D173" s="321" t="s">
        <v>614</v>
      </c>
      <c r="E173" s="321" t="s">
        <v>615</v>
      </c>
    </row>
    <row r="174" spans="4:8">
      <c r="D174" s="321" t="s">
        <v>616</v>
      </c>
      <c r="E174" s="321" t="s">
        <v>617</v>
      </c>
    </row>
    <row r="175" spans="4:8">
      <c r="D175" s="321" t="s">
        <v>618</v>
      </c>
      <c r="E175" s="321" t="s">
        <v>619</v>
      </c>
    </row>
    <row r="176" spans="4:8">
      <c r="D176" s="321" t="s">
        <v>620</v>
      </c>
      <c r="E176" s="321" t="s">
        <v>621</v>
      </c>
    </row>
    <row r="177" spans="4:5">
      <c r="D177" s="321" t="s">
        <v>622</v>
      </c>
      <c r="E177" s="321" t="s">
        <v>623</v>
      </c>
    </row>
    <row r="178" spans="4:5">
      <c r="D178" s="321" t="s">
        <v>624</v>
      </c>
      <c r="E178" s="321" t="s">
        <v>625</v>
      </c>
    </row>
    <row r="179" spans="4:5">
      <c r="D179" s="321" t="s">
        <v>626</v>
      </c>
      <c r="E179" s="321" t="s">
        <v>627</v>
      </c>
    </row>
    <row r="180" spans="4:5">
      <c r="D180" s="321" t="s">
        <v>628</v>
      </c>
      <c r="E180" s="321" t="s">
        <v>629</v>
      </c>
    </row>
    <row r="181" spans="4:5">
      <c r="D181" s="321" t="s">
        <v>630</v>
      </c>
      <c r="E181" s="321" t="s">
        <v>631</v>
      </c>
    </row>
    <row r="182" spans="4:5">
      <c r="D182" s="320" t="s">
        <v>632</v>
      </c>
      <c r="E182" s="321" t="s">
        <v>633</v>
      </c>
    </row>
    <row r="183" spans="4:5">
      <c r="D183" s="321" t="s">
        <v>634</v>
      </c>
      <c r="E183" s="321" t="s">
        <v>635</v>
      </c>
    </row>
    <row r="184" spans="4:5">
      <c r="D184" s="321" t="s">
        <v>636</v>
      </c>
      <c r="E184" s="321" t="s">
        <v>637</v>
      </c>
    </row>
    <row r="185" spans="4:5">
      <c r="D185" s="321" t="s">
        <v>638</v>
      </c>
      <c r="E185" s="321" t="s">
        <v>639</v>
      </c>
    </row>
    <row r="186" spans="4:5">
      <c r="D186" s="321" t="s">
        <v>640</v>
      </c>
      <c r="E186" s="321" t="s">
        <v>641</v>
      </c>
    </row>
    <row r="187" spans="4:5">
      <c r="D187" s="321" t="s">
        <v>642</v>
      </c>
      <c r="E187" s="321" t="s">
        <v>643</v>
      </c>
    </row>
    <row r="188" spans="4:5">
      <c r="D188" s="321" t="s">
        <v>644</v>
      </c>
      <c r="E188" s="321" t="s">
        <v>645</v>
      </c>
    </row>
    <row r="189" spans="4:5">
      <c r="D189" s="321" t="s">
        <v>646</v>
      </c>
      <c r="E189" s="321" t="s">
        <v>647</v>
      </c>
    </row>
    <row r="190" spans="4:5">
      <c r="D190" s="321" t="s">
        <v>648</v>
      </c>
      <c r="E190" s="321" t="s">
        <v>649</v>
      </c>
    </row>
    <row r="191" spans="4:5">
      <c r="D191" s="321" t="s">
        <v>650</v>
      </c>
      <c r="E191" s="321" t="s">
        <v>651</v>
      </c>
    </row>
    <row r="192" spans="4:5">
      <c r="D192" s="321" t="s">
        <v>652</v>
      </c>
      <c r="E192" s="321" t="s">
        <v>653</v>
      </c>
    </row>
    <row r="193" spans="4:5">
      <c r="D193" s="321" t="s">
        <v>222</v>
      </c>
      <c r="E193" s="321" t="s">
        <v>654</v>
      </c>
    </row>
    <row r="194" spans="4:5">
      <c r="D194" s="321" t="s">
        <v>655</v>
      </c>
      <c r="E194" s="321" t="s">
        <v>656</v>
      </c>
    </row>
    <row r="195" spans="4:5">
      <c r="D195" s="321" t="s">
        <v>657</v>
      </c>
      <c r="E195" s="321" t="s">
        <v>658</v>
      </c>
    </row>
    <row r="196" spans="4:5">
      <c r="D196" s="321" t="s">
        <v>659</v>
      </c>
      <c r="E196" s="321" t="s">
        <v>660</v>
      </c>
    </row>
    <row r="197" spans="4:5">
      <c r="D197" s="321" t="s">
        <v>661</v>
      </c>
      <c r="E197" s="321" t="s">
        <v>662</v>
      </c>
    </row>
    <row r="198" spans="4:5">
      <c r="D198" s="321" t="s">
        <v>663</v>
      </c>
      <c r="E198" s="321" t="s">
        <v>664</v>
      </c>
    </row>
    <row r="199" spans="4:5">
      <c r="D199" s="321" t="s">
        <v>665</v>
      </c>
      <c r="E199" s="321" t="s">
        <v>666</v>
      </c>
    </row>
    <row r="200" spans="4:5">
      <c r="D200" s="321" t="s">
        <v>667</v>
      </c>
      <c r="E200" s="321" t="s">
        <v>668</v>
      </c>
    </row>
    <row r="201" spans="4:5">
      <c r="D201" s="321" t="s">
        <v>669</v>
      </c>
      <c r="E201" s="321" t="s">
        <v>670</v>
      </c>
    </row>
    <row r="202" spans="4:5">
      <c r="D202" s="321" t="s">
        <v>671</v>
      </c>
      <c r="E202" s="321" t="s">
        <v>672</v>
      </c>
    </row>
    <row r="203" spans="4:5">
      <c r="D203" s="321" t="s">
        <v>673</v>
      </c>
      <c r="E203" s="321" t="s">
        <v>674</v>
      </c>
    </row>
    <row r="204" spans="4:5">
      <c r="D204" s="321" t="s">
        <v>675</v>
      </c>
      <c r="E204" s="321" t="s">
        <v>676</v>
      </c>
    </row>
    <row r="205" spans="4:5">
      <c r="D205" s="321" t="s">
        <v>677</v>
      </c>
      <c r="E205" s="321" t="s">
        <v>678</v>
      </c>
    </row>
    <row r="206" spans="4:5">
      <c r="D206" s="321" t="s">
        <v>679</v>
      </c>
      <c r="E206" s="321" t="s">
        <v>680</v>
      </c>
    </row>
    <row r="207" spans="4:5">
      <c r="D207" s="321" t="s">
        <v>681</v>
      </c>
      <c r="E207" s="321" t="s">
        <v>682</v>
      </c>
    </row>
    <row r="208" spans="4:5">
      <c r="D208" s="321" t="s">
        <v>683</v>
      </c>
      <c r="E208" s="321" t="s">
        <v>684</v>
      </c>
    </row>
    <row r="209" spans="4:5">
      <c r="D209" s="321" t="s">
        <v>685</v>
      </c>
      <c r="E209" s="321" t="s">
        <v>686</v>
      </c>
    </row>
    <row r="210" spans="4:5">
      <c r="D210" s="321" t="s">
        <v>687</v>
      </c>
      <c r="E210" s="321" t="s">
        <v>688</v>
      </c>
    </row>
    <row r="211" spans="4:5">
      <c r="D211" s="321" t="s">
        <v>689</v>
      </c>
      <c r="E211" s="321" t="s">
        <v>690</v>
      </c>
    </row>
    <row r="212" spans="4:5">
      <c r="D212" s="321" t="s">
        <v>691</v>
      </c>
      <c r="E212" s="321" t="s">
        <v>692</v>
      </c>
    </row>
    <row r="213" spans="4:5">
      <c r="D213" s="321" t="s">
        <v>693</v>
      </c>
      <c r="E213" s="321" t="s">
        <v>694</v>
      </c>
    </row>
    <row r="214" spans="4:5">
      <c r="D214" s="321" t="s">
        <v>695</v>
      </c>
      <c r="E214" s="321" t="s">
        <v>696</v>
      </c>
    </row>
    <row r="215" spans="4:5">
      <c r="D215" s="321" t="s">
        <v>697</v>
      </c>
      <c r="E215" s="321" t="s">
        <v>698</v>
      </c>
    </row>
    <row r="216" spans="4:5">
      <c r="D216" s="321" t="s">
        <v>699</v>
      </c>
      <c r="E216" s="321" t="s">
        <v>700</v>
      </c>
    </row>
    <row r="217" spans="4:5">
      <c r="D217" s="321" t="s">
        <v>701</v>
      </c>
      <c r="E217" s="321" t="s">
        <v>702</v>
      </c>
    </row>
    <row r="218" spans="4:5">
      <c r="D218" s="321" t="s">
        <v>703</v>
      </c>
      <c r="E218" s="321" t="s">
        <v>704</v>
      </c>
    </row>
    <row r="219" spans="4:5">
      <c r="D219" s="321" t="s">
        <v>705</v>
      </c>
      <c r="E219" s="321" t="s">
        <v>706</v>
      </c>
    </row>
    <row r="220" spans="4:5">
      <c r="D220" s="321" t="s">
        <v>707</v>
      </c>
      <c r="E220" s="321" t="s">
        <v>708</v>
      </c>
    </row>
    <row r="221" spans="4:5">
      <c r="D221" s="321" t="s">
        <v>709</v>
      </c>
      <c r="E221" s="321" t="s">
        <v>710</v>
      </c>
    </row>
    <row r="222" spans="4:5">
      <c r="D222" s="321" t="s">
        <v>711</v>
      </c>
      <c r="E222" s="321" t="s">
        <v>712</v>
      </c>
    </row>
    <row r="223" spans="4:5">
      <c r="D223" s="321" t="s">
        <v>713</v>
      </c>
      <c r="E223" s="321" t="s">
        <v>714</v>
      </c>
    </row>
    <row r="224" spans="4:5">
      <c r="D224" s="321" t="s">
        <v>715</v>
      </c>
      <c r="E224" s="321" t="s">
        <v>716</v>
      </c>
    </row>
    <row r="225" spans="4:5">
      <c r="D225" s="321" t="s">
        <v>717</v>
      </c>
      <c r="E225" s="321" t="s">
        <v>718</v>
      </c>
    </row>
    <row r="226" spans="4:5">
      <c r="D226" s="321" t="s">
        <v>719</v>
      </c>
      <c r="E226" s="321" t="s">
        <v>720</v>
      </c>
    </row>
    <row r="227" spans="4:5">
      <c r="D227" s="321" t="s">
        <v>721</v>
      </c>
      <c r="E227" s="321" t="s">
        <v>722</v>
      </c>
    </row>
    <row r="228" spans="4:5">
      <c r="D228" s="321" t="s">
        <v>723</v>
      </c>
      <c r="E228" s="321" t="s">
        <v>724</v>
      </c>
    </row>
    <row r="229" spans="4:5">
      <c r="D229" s="320" t="s">
        <v>725</v>
      </c>
      <c r="E229" s="321" t="s">
        <v>726</v>
      </c>
    </row>
    <row r="230" spans="4:5">
      <c r="D230" s="321" t="s">
        <v>727</v>
      </c>
      <c r="E230" s="321" t="s">
        <v>728</v>
      </c>
    </row>
    <row r="231" spans="4:5">
      <c r="D231" s="321" t="s">
        <v>729</v>
      </c>
      <c r="E231" s="321" t="s">
        <v>730</v>
      </c>
    </row>
    <row r="232" spans="4:5">
      <c r="D232" s="321" t="s">
        <v>731</v>
      </c>
      <c r="E232" s="321" t="s">
        <v>732</v>
      </c>
    </row>
    <row r="233" spans="4:5">
      <c r="D233" s="321" t="s">
        <v>733</v>
      </c>
      <c r="E233" s="321" t="s">
        <v>734</v>
      </c>
    </row>
    <row r="234" spans="4:5">
      <c r="D234" s="321" t="s">
        <v>735</v>
      </c>
      <c r="E234" s="321" t="s">
        <v>736</v>
      </c>
    </row>
    <row r="235" spans="4:5">
      <c r="D235" s="321" t="s">
        <v>737</v>
      </c>
      <c r="E235" s="321" t="s">
        <v>738</v>
      </c>
    </row>
    <row r="236" spans="4:5">
      <c r="D236" s="321" t="s">
        <v>739</v>
      </c>
      <c r="E236" s="321" t="s">
        <v>740</v>
      </c>
    </row>
    <row r="237" spans="4:5">
      <c r="D237" s="321" t="s">
        <v>741</v>
      </c>
      <c r="E237" s="321" t="s">
        <v>742</v>
      </c>
    </row>
    <row r="238" spans="4:5">
      <c r="D238" s="321" t="s">
        <v>743</v>
      </c>
      <c r="E238" s="321" t="s">
        <v>744</v>
      </c>
    </row>
    <row r="239" spans="4:5">
      <c r="D239" s="321" t="s">
        <v>745</v>
      </c>
      <c r="E239" s="321" t="s">
        <v>746</v>
      </c>
    </row>
    <row r="240" spans="4:5">
      <c r="D240" s="321" t="s">
        <v>747</v>
      </c>
      <c r="E240" s="321" t="s">
        <v>748</v>
      </c>
    </row>
    <row r="241" spans="4:5">
      <c r="D241" s="321" t="s">
        <v>749</v>
      </c>
      <c r="E241" s="321" t="s">
        <v>750</v>
      </c>
    </row>
    <row r="242" spans="4:5">
      <c r="D242" s="321" t="s">
        <v>751</v>
      </c>
      <c r="E242" s="321" t="s">
        <v>752</v>
      </c>
    </row>
    <row r="243" spans="4:5">
      <c r="D243" s="321" t="s">
        <v>753</v>
      </c>
      <c r="E243" s="321" t="s">
        <v>754</v>
      </c>
    </row>
    <row r="244" spans="4:5">
      <c r="D244" s="321" t="s">
        <v>755</v>
      </c>
      <c r="E244" s="321" t="s">
        <v>756</v>
      </c>
    </row>
    <row r="245" spans="4:5">
      <c r="D245" s="321" t="s">
        <v>757</v>
      </c>
      <c r="E245" s="321" t="s">
        <v>758</v>
      </c>
    </row>
    <row r="246" spans="4:5">
      <c r="D246" s="321" t="s">
        <v>759</v>
      </c>
      <c r="E246" s="321" t="s">
        <v>760</v>
      </c>
    </row>
  </sheetData>
  <sheetProtection password="CF35" sheet="1"/>
  <pageMargins left="0.75" right="0.75" top="1" bottom="1" header="0.5" footer="0.5"/>
  <pageSetup paperSize="9" scale="1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0">
    <tabColor rgb="FF0070C0"/>
  </sheetPr>
  <dimension ref="A3:F50"/>
  <sheetViews>
    <sheetView zoomScale="85" zoomScaleNormal="85" zoomScaleSheetLayoutView="90" workbookViewId="0">
      <selection activeCell="C54" sqref="C54"/>
    </sheetView>
  </sheetViews>
  <sheetFormatPr defaultColWidth="9.109375" defaultRowHeight="15.6"/>
  <cols>
    <col min="1" max="1" width="3.109375" style="329" customWidth="1"/>
    <col min="2" max="2" width="11.33203125" style="329" bestFit="1" customWidth="1"/>
    <col min="3" max="3" width="40.109375" style="329" customWidth="1"/>
    <col min="4" max="6" width="20.6640625" style="329" customWidth="1"/>
    <col min="7" max="16384" width="9.109375" style="329"/>
  </cols>
  <sheetData>
    <row r="3" spans="1:6">
      <c r="A3" s="327" t="s">
        <v>1349</v>
      </c>
      <c r="B3" s="328"/>
      <c r="C3" s="328"/>
      <c r="D3" s="328"/>
      <c r="E3" s="328"/>
      <c r="F3" s="328"/>
    </row>
    <row r="4" spans="1:6">
      <c r="A4" s="330" t="str">
        <f>CONCATENATE("на ",UPPER(dfName))</f>
        <v>на ДФ АСТРА ГЛОБАЛ ЕКУИТИ</v>
      </c>
      <c r="B4" s="328"/>
      <c r="C4" s="328"/>
      <c r="D4" s="328"/>
      <c r="E4" s="328"/>
      <c r="F4" s="328"/>
    </row>
    <row r="5" spans="1:6">
      <c r="A5" s="330" t="str">
        <f>"за периода "&amp;TEXT(StartDate,"dd.mm.yyyy")&amp;" - "&amp;TEXT(EndDate,"dd.mm.yyyy")</f>
        <v>за периода 01.01.2021 - 31.12.2021</v>
      </c>
      <c r="B5" s="328"/>
      <c r="C5" s="328"/>
      <c r="D5" s="328"/>
      <c r="E5" s="328"/>
      <c r="F5" s="328"/>
    </row>
    <row r="8" spans="1:6">
      <c r="B8" s="331" t="s">
        <v>1428</v>
      </c>
      <c r="C8" s="332" t="s">
        <v>1350</v>
      </c>
      <c r="D8" s="333"/>
      <c r="E8" s="333"/>
      <c r="F8" s="333"/>
    </row>
    <row r="9" spans="1:6">
      <c r="B9" s="334"/>
      <c r="C9" s="335" t="s">
        <v>1351</v>
      </c>
      <c r="D9" s="336"/>
      <c r="E9" s="336"/>
      <c r="F9" s="337"/>
    </row>
    <row r="10" spans="1:6">
      <c r="B10" s="338"/>
      <c r="C10" s="339"/>
      <c r="D10" s="340" t="s">
        <v>1</v>
      </c>
      <c r="E10" s="341" t="s">
        <v>4</v>
      </c>
      <c r="F10" s="342"/>
    </row>
    <row r="11" spans="1:6">
      <c r="B11" s="338"/>
      <c r="C11" s="338" t="s">
        <v>1352</v>
      </c>
      <c r="D11" s="343">
        <f>'1-SB'!C47</f>
        <v>1025499</v>
      </c>
      <c r="E11" s="344">
        <f>'1-SB'!D47</f>
        <v>100</v>
      </c>
      <c r="F11" s="342"/>
    </row>
    <row r="12" spans="1:6">
      <c r="B12" s="338"/>
      <c r="C12" s="338" t="s">
        <v>1353</v>
      </c>
      <c r="D12" s="343">
        <f>'1-SB'!G47</f>
        <v>1025499</v>
      </c>
      <c r="E12" s="344">
        <f>'1-SB'!H47</f>
        <v>100</v>
      </c>
      <c r="F12" s="342"/>
    </row>
    <row r="13" spans="1:6">
      <c r="B13" s="338"/>
      <c r="C13" s="345" t="s">
        <v>1354</v>
      </c>
      <c r="D13" s="346">
        <f>D11-D12</f>
        <v>0</v>
      </c>
      <c r="E13" s="347">
        <f>E11-E12</f>
        <v>0</v>
      </c>
      <c r="F13" s="342"/>
    </row>
    <row r="14" spans="1:6">
      <c r="B14" s="342"/>
      <c r="C14" s="342"/>
      <c r="D14" s="342"/>
      <c r="E14" s="342"/>
      <c r="F14" s="342"/>
    </row>
    <row r="16" spans="1:6">
      <c r="B16" s="331" t="s">
        <v>1429</v>
      </c>
      <c r="C16" s="332" t="s">
        <v>935</v>
      </c>
      <c r="D16" s="333"/>
      <c r="E16" s="333"/>
      <c r="F16" s="333"/>
    </row>
    <row r="17" spans="2:6">
      <c r="B17" s="334"/>
      <c r="C17" s="348" t="s">
        <v>1355</v>
      </c>
      <c r="D17" s="337"/>
      <c r="E17" s="337"/>
      <c r="F17" s="337"/>
    </row>
    <row r="18" spans="2:6">
      <c r="B18" s="338"/>
      <c r="C18" s="339"/>
      <c r="D18" s="340" t="s">
        <v>1356</v>
      </c>
      <c r="E18" s="340" t="s">
        <v>1357</v>
      </c>
      <c r="F18" s="349" t="s">
        <v>1354</v>
      </c>
    </row>
    <row r="19" spans="2:6">
      <c r="B19" s="338"/>
      <c r="C19" s="338" t="s">
        <v>1358</v>
      </c>
      <c r="D19" s="343">
        <f>'3-OPP'!E39</f>
        <v>214488</v>
      </c>
      <c r="E19" s="343">
        <f>'1-SB'!C25</f>
        <v>214488</v>
      </c>
      <c r="F19" s="350">
        <f>D19-E19</f>
        <v>0</v>
      </c>
    </row>
    <row r="20" spans="2:6">
      <c r="B20" s="351"/>
      <c r="C20" s="352" t="s">
        <v>1359</v>
      </c>
      <c r="D20" s="353">
        <f>'3-OPP'!E40</f>
        <v>214488</v>
      </c>
      <c r="E20" s="353">
        <f>'1-SB'!C22</f>
        <v>214488</v>
      </c>
      <c r="F20" s="347">
        <f>D20-E20</f>
        <v>0</v>
      </c>
    </row>
    <row r="21" spans="2:6">
      <c r="B21" s="342"/>
      <c r="C21" s="342"/>
      <c r="D21" s="342"/>
      <c r="E21" s="342"/>
      <c r="F21" s="354"/>
    </row>
    <row r="23" spans="2:6">
      <c r="B23" s="331" t="s">
        <v>1430</v>
      </c>
      <c r="C23" s="332" t="s">
        <v>1360</v>
      </c>
      <c r="D23" s="333"/>
      <c r="E23" s="333"/>
      <c r="F23" s="333"/>
    </row>
    <row r="24" spans="2:6">
      <c r="B24" s="334"/>
      <c r="C24" s="348" t="s">
        <v>1361</v>
      </c>
      <c r="D24" s="337"/>
      <c r="E24" s="337"/>
      <c r="F24" s="337"/>
    </row>
    <row r="25" spans="2:6">
      <c r="B25" s="338"/>
      <c r="C25" s="339"/>
      <c r="D25" s="340" t="s">
        <v>1362</v>
      </c>
      <c r="E25" s="340" t="s">
        <v>1357</v>
      </c>
      <c r="F25" s="349" t="s">
        <v>1354</v>
      </c>
    </row>
    <row r="26" spans="2:6">
      <c r="B26" s="338"/>
      <c r="C26" s="355" t="s">
        <v>45</v>
      </c>
      <c r="D26" s="356">
        <f>'4-OSK'!C36</f>
        <v>1000340</v>
      </c>
      <c r="E26" s="357">
        <f>'1-SB'!G11</f>
        <v>1000340</v>
      </c>
      <c r="F26" s="358">
        <f>D26-E26</f>
        <v>0</v>
      </c>
    </row>
    <row r="27" spans="2:6">
      <c r="B27" s="338"/>
      <c r="C27" s="338" t="s">
        <v>42</v>
      </c>
      <c r="D27" s="357">
        <f>SUM('4-OSK'!D36:F36)</f>
        <v>2878</v>
      </c>
      <c r="E27" s="357">
        <f>'1-SB'!G16</f>
        <v>2878</v>
      </c>
      <c r="F27" s="358">
        <f>D27-E27</f>
        <v>0</v>
      </c>
    </row>
    <row r="28" spans="2:6">
      <c r="B28" s="338"/>
      <c r="C28" s="338" t="s">
        <v>1363</v>
      </c>
      <c r="D28" s="357">
        <f>'4-OSK'!G36</f>
        <v>17000</v>
      </c>
      <c r="E28" s="357">
        <f>'1-SB'!G19+'1-SB'!G21</f>
        <v>17000</v>
      </c>
      <c r="F28" s="358">
        <f>D28-E28</f>
        <v>0</v>
      </c>
    </row>
    <row r="29" spans="2:6">
      <c r="B29" s="338"/>
      <c r="C29" s="338" t="s">
        <v>1364</v>
      </c>
      <c r="D29" s="357">
        <f>'4-OSK'!H36</f>
        <v>0</v>
      </c>
      <c r="E29" s="357">
        <f>'1-SB'!G20+'1-SB'!G22</f>
        <v>0</v>
      </c>
      <c r="F29" s="358">
        <f>D29-E29</f>
        <v>0</v>
      </c>
    </row>
    <row r="30" spans="2:6">
      <c r="B30" s="338"/>
      <c r="C30" s="352" t="s">
        <v>44</v>
      </c>
      <c r="D30" s="359">
        <f>'4-OSK'!I36</f>
        <v>1020218</v>
      </c>
      <c r="E30" s="359">
        <f>'1-SB'!G24</f>
        <v>1020218</v>
      </c>
      <c r="F30" s="360">
        <f>D30-E30</f>
        <v>0</v>
      </c>
    </row>
    <row r="33" spans="2:6">
      <c r="B33" s="361" t="s">
        <v>1440</v>
      </c>
      <c r="C33" s="362"/>
      <c r="D33" s="362"/>
      <c r="E33" s="362"/>
      <c r="F33" s="362"/>
    </row>
    <row r="34" spans="2:6">
      <c r="B34" s="338"/>
      <c r="C34" s="339"/>
      <c r="D34" s="366" t="s">
        <v>1436</v>
      </c>
      <c r="E34" s="366" t="s">
        <v>1365</v>
      </c>
      <c r="F34" s="349" t="s">
        <v>1354</v>
      </c>
    </row>
    <row r="35" spans="2:6" ht="31.2">
      <c r="B35" s="338"/>
      <c r="C35" s="367" t="s">
        <v>1441</v>
      </c>
      <c r="D35" s="353">
        <f>'6-NNA'!Q18</f>
        <v>0</v>
      </c>
      <c r="E35" s="353">
        <f>'1-SB'!C17</f>
        <v>0</v>
      </c>
      <c r="F35" s="360">
        <f>D35-E35</f>
        <v>0</v>
      </c>
    </row>
    <row r="36" spans="2:6">
      <c r="B36" s="338"/>
      <c r="C36" s="364"/>
      <c r="D36" s="343"/>
      <c r="E36" s="343"/>
      <c r="F36" s="365"/>
    </row>
    <row r="37" spans="2:6">
      <c r="B37" s="338"/>
      <c r="C37" s="339"/>
      <c r="D37" s="366" t="s">
        <v>1381</v>
      </c>
      <c r="E37" s="366" t="s">
        <v>1365</v>
      </c>
      <c r="F37" s="349" t="s">
        <v>1354</v>
      </c>
    </row>
    <row r="38" spans="2:6">
      <c r="B38" s="338"/>
      <c r="C38" s="352" t="s">
        <v>1366</v>
      </c>
      <c r="D38" s="353">
        <f>'7-RP'!C13</f>
        <v>0</v>
      </c>
      <c r="E38" s="353">
        <f>'1-SB'!C41</f>
        <v>0</v>
      </c>
      <c r="F38" s="360">
        <f>D38-E38</f>
        <v>0</v>
      </c>
    </row>
    <row r="39" spans="2:6">
      <c r="B39" s="338"/>
      <c r="C39" s="342"/>
      <c r="D39" s="343"/>
      <c r="E39" s="343"/>
      <c r="F39" s="365"/>
    </row>
    <row r="40" spans="2:6">
      <c r="B40" s="338"/>
      <c r="C40" s="339"/>
      <c r="D40" s="366" t="s">
        <v>1381</v>
      </c>
      <c r="E40" s="366" t="s">
        <v>1365</v>
      </c>
      <c r="F40" s="349" t="s">
        <v>1354</v>
      </c>
    </row>
    <row r="41" spans="2:6">
      <c r="B41" s="338"/>
      <c r="C41" s="352" t="s">
        <v>1437</v>
      </c>
      <c r="D41" s="353">
        <f>'7-RP'!C25</f>
        <v>0</v>
      </c>
      <c r="E41" s="353">
        <f>'1-SB'!C43</f>
        <v>0</v>
      </c>
      <c r="F41" s="360">
        <f>D41-E41</f>
        <v>0</v>
      </c>
    </row>
    <row r="42" spans="2:6">
      <c r="B42" s="338"/>
      <c r="C42" s="342"/>
      <c r="D42" s="343"/>
      <c r="E42" s="343"/>
      <c r="F42" s="365"/>
    </row>
    <row r="43" spans="2:6">
      <c r="B43" s="338"/>
      <c r="C43" s="339"/>
      <c r="D43" s="366" t="s">
        <v>1381</v>
      </c>
      <c r="E43" s="366" t="s">
        <v>1365</v>
      </c>
      <c r="F43" s="349" t="s">
        <v>1354</v>
      </c>
    </row>
    <row r="44" spans="2:6">
      <c r="B44" s="338"/>
      <c r="C44" s="352" t="s">
        <v>1438</v>
      </c>
      <c r="D44" s="353">
        <f>'7-RP'!C46</f>
        <v>0</v>
      </c>
      <c r="E44" s="353">
        <f>'1-SB'!G40</f>
        <v>5281</v>
      </c>
      <c r="F44" s="360">
        <f>D44-E44</f>
        <v>-5281</v>
      </c>
    </row>
    <row r="45" spans="2:6">
      <c r="B45" s="338"/>
      <c r="C45" s="342"/>
      <c r="D45" s="343"/>
      <c r="E45" s="343"/>
      <c r="F45" s="365"/>
    </row>
    <row r="46" spans="2:6">
      <c r="B46" s="338"/>
      <c r="C46" s="339"/>
      <c r="D46" s="366" t="s">
        <v>1382</v>
      </c>
      <c r="E46" s="366" t="s">
        <v>1365</v>
      </c>
      <c r="F46" s="349" t="s">
        <v>1354</v>
      </c>
    </row>
    <row r="47" spans="2:6">
      <c r="B47" s="338"/>
      <c r="C47" s="352" t="s">
        <v>1439</v>
      </c>
      <c r="D47" s="353">
        <f>'8-FI'!U264</f>
        <v>0</v>
      </c>
      <c r="E47" s="353">
        <f>'1-SB'!C16+'1-SB'!C37</f>
        <v>811011</v>
      </c>
      <c r="F47" s="360">
        <f>D47-E47</f>
        <v>-811011</v>
      </c>
    </row>
    <row r="48" spans="2:6">
      <c r="B48" s="338"/>
      <c r="C48" s="342"/>
      <c r="D48" s="343"/>
      <c r="E48" s="343"/>
      <c r="F48" s="365"/>
    </row>
    <row r="49" spans="2:6">
      <c r="B49" s="338"/>
      <c r="C49" s="339"/>
      <c r="D49" s="366" t="s">
        <v>1383</v>
      </c>
      <c r="E49" s="366" t="s">
        <v>1365</v>
      </c>
      <c r="F49" s="349" t="s">
        <v>1354</v>
      </c>
    </row>
    <row r="50" spans="2:6">
      <c r="B50" s="338"/>
      <c r="C50" s="352" t="s">
        <v>1442</v>
      </c>
      <c r="D50" s="353">
        <f>'9-DEPOZITI'!E30</f>
        <v>0</v>
      </c>
      <c r="E50" s="353">
        <f>'1-SB'!C23</f>
        <v>0</v>
      </c>
      <c r="F50" s="360">
        <f>D50-E50</f>
        <v>0</v>
      </c>
    </row>
  </sheetData>
  <sheetProtection password="CF35" sheet="1"/>
  <conditionalFormatting sqref="F26:F30 F19:F21 D13:E13">
    <cfRule type="cellIs" dxfId="14" priority="15" operator="greaterThan">
      <formula>0</formula>
    </cfRule>
  </conditionalFormatting>
  <conditionalFormatting sqref="F26:F30 F19:F21 D13:E13">
    <cfRule type="cellIs" dxfId="13" priority="13" stopIfTrue="1" operator="lessThan">
      <formula>0</formula>
    </cfRule>
    <cfRule type="cellIs" dxfId="12" priority="14" stopIfTrue="1" operator="greaterThan">
      <formula>0</formula>
    </cfRule>
  </conditionalFormatting>
  <conditionalFormatting sqref="F35:F36 F38:F39 F50 F42 F45 F48">
    <cfRule type="cellIs" dxfId="11" priority="10" stopIfTrue="1" operator="lessThan">
      <formula>0</formula>
    </cfRule>
    <cfRule type="cellIs" dxfId="10" priority="11" stopIfTrue="1" operator="greaterThan">
      <formula>0</formula>
    </cfRule>
  </conditionalFormatting>
  <conditionalFormatting sqref="F35:F36 F38:F39 F50 F42 F45 F48">
    <cfRule type="cellIs" dxfId="9" priority="12" operator="greaterThan">
      <formula>0</formula>
    </cfRule>
  </conditionalFormatting>
  <conditionalFormatting sqref="F41">
    <cfRule type="cellIs" dxfId="8" priority="7" stopIfTrue="1" operator="lessThan">
      <formula>0</formula>
    </cfRule>
    <cfRule type="cellIs" dxfId="7" priority="8" stopIfTrue="1" operator="greaterThan">
      <formula>0</formula>
    </cfRule>
  </conditionalFormatting>
  <conditionalFormatting sqref="F41">
    <cfRule type="cellIs" dxfId="6" priority="9" operator="greaterThan">
      <formula>0</formula>
    </cfRule>
  </conditionalFormatting>
  <conditionalFormatting sqref="F44">
    <cfRule type="cellIs" dxfId="5" priority="4" stopIfTrue="1" operator="lessThan">
      <formula>0</formula>
    </cfRule>
    <cfRule type="cellIs" dxfId="4" priority="5" stopIfTrue="1" operator="greaterThan">
      <formula>0</formula>
    </cfRule>
  </conditionalFormatting>
  <conditionalFormatting sqref="F44">
    <cfRule type="cellIs" dxfId="3" priority="6" operator="greaterThan">
      <formula>0</formula>
    </cfRule>
  </conditionalFormatting>
  <conditionalFormatting sqref="F47">
    <cfRule type="cellIs" dxfId="2" priority="1" stopIfTrue="1" operator="lessThan">
      <formula>0</formula>
    </cfRule>
    <cfRule type="cellIs" dxfId="1" priority="2" stopIfTrue="1" operator="greaterThan">
      <formula>0</formula>
    </cfRule>
  </conditionalFormatting>
  <conditionalFormatting sqref="F47">
    <cfRule type="cellIs" dxfId="0" priority="3" operator="greater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3" orientation="portrait" r:id="rId1"/>
  <headerFooter>
    <oddFooter>&amp;R&amp;"Times New Roman,Italic"УД-ФК, стр. &amp;P от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2"/>
  <sheetViews>
    <sheetView zoomScale="80" zoomScaleNormal="80" workbookViewId="0">
      <selection activeCell="J164" sqref="J164"/>
    </sheetView>
  </sheetViews>
  <sheetFormatPr defaultColWidth="9.109375" defaultRowHeight="15.6"/>
  <cols>
    <col min="1" max="1" width="16.44140625" style="543" bestFit="1" customWidth="1"/>
    <col min="2" max="2" width="11.33203125" style="543" bestFit="1" customWidth="1"/>
    <col min="3" max="3" width="11" style="543" bestFit="1" customWidth="1"/>
    <col min="4" max="4" width="16" style="543" bestFit="1" customWidth="1"/>
    <col min="5" max="5" width="55.109375" style="543" bestFit="1" customWidth="1"/>
    <col min="6" max="6" width="31.33203125" style="543" bestFit="1" customWidth="1"/>
    <col min="7" max="7" width="22.33203125" style="544" customWidth="1"/>
    <col min="8" max="16384" width="9.109375" style="543"/>
  </cols>
  <sheetData>
    <row r="1" spans="1:7">
      <c r="A1" s="575" t="s">
        <v>788</v>
      </c>
      <c r="B1" s="576" t="s">
        <v>789</v>
      </c>
      <c r="C1" s="576" t="s">
        <v>787</v>
      </c>
      <c r="D1" s="576" t="s">
        <v>223</v>
      </c>
      <c r="E1" s="576" t="s">
        <v>790</v>
      </c>
      <c r="F1" s="576" t="s">
        <v>791</v>
      </c>
      <c r="G1" s="577" t="s">
        <v>90</v>
      </c>
    </row>
    <row r="2" spans="1:7">
      <c r="A2" s="378"/>
      <c r="B2" s="379"/>
      <c r="C2" s="379"/>
      <c r="D2" s="380"/>
      <c r="E2" s="380" t="s">
        <v>934</v>
      </c>
      <c r="F2" s="380"/>
      <c r="G2" s="381"/>
    </row>
    <row r="3" spans="1:7">
      <c r="A3" s="382" t="str">
        <f t="shared" ref="A3:A34" si="0">dfName</f>
        <v>ДФ АСТРА ГЛОБАЛ ЕКУИТИ</v>
      </c>
      <c r="B3" s="383" t="str">
        <f t="shared" ref="B3:B34" si="1">dfRG</f>
        <v>05-1654</v>
      </c>
      <c r="C3" s="384">
        <f t="shared" ref="C3:C34" si="2">EndDate</f>
        <v>44561</v>
      </c>
      <c r="D3" s="385"/>
      <c r="E3" s="386" t="s">
        <v>7</v>
      </c>
      <c r="F3" s="383" t="s">
        <v>792</v>
      </c>
      <c r="G3" s="387">
        <f>'1-SB'!C10</f>
        <v>0</v>
      </c>
    </row>
    <row r="4" spans="1:7">
      <c r="A4" s="382" t="str">
        <f t="shared" si="0"/>
        <v>ДФ АСТРА ГЛОБАЛ ЕКУИТИ</v>
      </c>
      <c r="B4" s="383" t="str">
        <f t="shared" si="1"/>
        <v>05-1654</v>
      </c>
      <c r="C4" s="384">
        <f t="shared" si="2"/>
        <v>44561</v>
      </c>
      <c r="D4" s="388"/>
      <c r="E4" s="389" t="s">
        <v>925</v>
      </c>
      <c r="F4" s="383" t="s">
        <v>792</v>
      </c>
      <c r="G4" s="387">
        <f>'1-SB'!C11</f>
        <v>0</v>
      </c>
    </row>
    <row r="5" spans="1:7">
      <c r="A5" s="382" t="str">
        <f t="shared" si="0"/>
        <v>ДФ АСТРА ГЛОБАЛ ЕКУИТИ</v>
      </c>
      <c r="B5" s="383" t="str">
        <f t="shared" si="1"/>
        <v>05-1654</v>
      </c>
      <c r="C5" s="384">
        <f t="shared" si="2"/>
        <v>44561</v>
      </c>
      <c r="D5" s="390" t="s">
        <v>165</v>
      </c>
      <c r="E5" s="391" t="s">
        <v>137</v>
      </c>
      <c r="F5" s="383" t="s">
        <v>792</v>
      </c>
      <c r="G5" s="387">
        <f>'1-SB'!C12</f>
        <v>0</v>
      </c>
    </row>
    <row r="6" spans="1:7">
      <c r="A6" s="382" t="str">
        <f t="shared" si="0"/>
        <v>ДФ АСТРА ГЛОБАЛ ЕКУИТИ</v>
      </c>
      <c r="B6" s="383" t="str">
        <f t="shared" si="1"/>
        <v>05-1654</v>
      </c>
      <c r="C6" s="384">
        <f t="shared" si="2"/>
        <v>44561</v>
      </c>
      <c r="D6" s="392" t="s">
        <v>166</v>
      </c>
      <c r="E6" s="393" t="s">
        <v>92</v>
      </c>
      <c r="F6" s="383" t="s">
        <v>792</v>
      </c>
      <c r="G6" s="387">
        <f>'1-SB'!C13</f>
        <v>0</v>
      </c>
    </row>
    <row r="7" spans="1:7">
      <c r="A7" s="382" t="str">
        <f t="shared" si="0"/>
        <v>ДФ АСТРА ГЛОБАЛ ЕКУИТИ</v>
      </c>
      <c r="B7" s="383" t="str">
        <f t="shared" si="1"/>
        <v>05-1654</v>
      </c>
      <c r="C7" s="384">
        <f t="shared" si="2"/>
        <v>44561</v>
      </c>
      <c r="D7" s="390" t="s">
        <v>167</v>
      </c>
      <c r="E7" s="393" t="s">
        <v>100</v>
      </c>
      <c r="F7" s="383" t="s">
        <v>792</v>
      </c>
      <c r="G7" s="387">
        <f>'1-SB'!C14</f>
        <v>0</v>
      </c>
    </row>
    <row r="8" spans="1:7">
      <c r="A8" s="382" t="str">
        <f t="shared" si="0"/>
        <v>ДФ АСТРА ГЛОБАЛ ЕКУИТИ</v>
      </c>
      <c r="B8" s="383" t="str">
        <f t="shared" si="1"/>
        <v>05-1654</v>
      </c>
      <c r="C8" s="384">
        <f t="shared" si="2"/>
        <v>44561</v>
      </c>
      <c r="D8" s="390" t="s">
        <v>168</v>
      </c>
      <c r="E8" s="391" t="s">
        <v>128</v>
      </c>
      <c r="F8" s="383" t="s">
        <v>792</v>
      </c>
      <c r="G8" s="387">
        <f>'1-SB'!C15</f>
        <v>0</v>
      </c>
    </row>
    <row r="9" spans="1:7">
      <c r="A9" s="382" t="str">
        <f t="shared" si="0"/>
        <v>ДФ АСТРА ГЛОБАЛ ЕКУИТИ</v>
      </c>
      <c r="B9" s="383" t="str">
        <f t="shared" si="1"/>
        <v>05-1654</v>
      </c>
      <c r="C9" s="384">
        <f t="shared" si="2"/>
        <v>44561</v>
      </c>
      <c r="D9" s="388" t="s">
        <v>169</v>
      </c>
      <c r="E9" s="394" t="s">
        <v>11</v>
      </c>
      <c r="F9" s="383" t="s">
        <v>792</v>
      </c>
      <c r="G9" s="387">
        <f>'1-SB'!C16</f>
        <v>0</v>
      </c>
    </row>
    <row r="10" spans="1:7">
      <c r="A10" s="382" t="str">
        <f t="shared" si="0"/>
        <v>ДФ АСТРА ГЛОБАЛ ЕКУИТИ</v>
      </c>
      <c r="B10" s="383" t="str">
        <f t="shared" si="1"/>
        <v>05-1654</v>
      </c>
      <c r="C10" s="384">
        <f t="shared" si="2"/>
        <v>44561</v>
      </c>
      <c r="D10" s="388" t="s">
        <v>170</v>
      </c>
      <c r="E10" s="389" t="s">
        <v>926</v>
      </c>
      <c r="F10" s="383" t="s">
        <v>792</v>
      </c>
      <c r="G10" s="387">
        <f>'1-SB'!C17</f>
        <v>0</v>
      </c>
    </row>
    <row r="11" spans="1:7">
      <c r="A11" s="382" t="str">
        <f t="shared" si="0"/>
        <v>ДФ АСТРА ГЛОБАЛ ЕКУИТИ</v>
      </c>
      <c r="B11" s="383" t="str">
        <f t="shared" si="1"/>
        <v>05-1654</v>
      </c>
      <c r="C11" s="384">
        <f t="shared" si="2"/>
        <v>44561</v>
      </c>
      <c r="D11" s="388" t="s">
        <v>171</v>
      </c>
      <c r="E11" s="394" t="s">
        <v>30</v>
      </c>
      <c r="F11" s="383" t="s">
        <v>792</v>
      </c>
      <c r="G11" s="387">
        <f>'1-SB'!C18</f>
        <v>0</v>
      </c>
    </row>
    <row r="12" spans="1:7">
      <c r="A12" s="382" t="str">
        <f t="shared" si="0"/>
        <v>ДФ АСТРА ГЛОБАЛ ЕКУИТИ</v>
      </c>
      <c r="B12" s="383" t="str">
        <f t="shared" si="1"/>
        <v>05-1654</v>
      </c>
      <c r="C12" s="384">
        <f t="shared" si="2"/>
        <v>44561</v>
      </c>
      <c r="D12" s="395"/>
      <c r="E12" s="396" t="s">
        <v>32</v>
      </c>
      <c r="F12" s="383" t="s">
        <v>792</v>
      </c>
      <c r="G12" s="387">
        <f>'1-SB'!C19</f>
        <v>0</v>
      </c>
    </row>
    <row r="13" spans="1:7">
      <c r="A13" s="382" t="str">
        <f t="shared" si="0"/>
        <v>ДФ АСТРА ГЛОБАЛ ЕКУИТИ</v>
      </c>
      <c r="B13" s="383" t="str">
        <f t="shared" si="1"/>
        <v>05-1654</v>
      </c>
      <c r="C13" s="384">
        <f t="shared" si="2"/>
        <v>44561</v>
      </c>
      <c r="D13" s="395"/>
      <c r="E13" s="396" t="s">
        <v>927</v>
      </c>
      <c r="F13" s="383" t="s">
        <v>792</v>
      </c>
      <c r="G13" s="387">
        <f>'1-SB'!C20</f>
        <v>0</v>
      </c>
    </row>
    <row r="14" spans="1:7">
      <c r="A14" s="382" t="str">
        <f t="shared" si="0"/>
        <v>ДФ АСТРА ГЛОБАЛ ЕКУИТИ</v>
      </c>
      <c r="B14" s="383" t="str">
        <f t="shared" si="1"/>
        <v>05-1654</v>
      </c>
      <c r="C14" s="384">
        <f t="shared" si="2"/>
        <v>44561</v>
      </c>
      <c r="D14" s="397" t="s">
        <v>172</v>
      </c>
      <c r="E14" s="398" t="s">
        <v>8</v>
      </c>
      <c r="F14" s="383" t="s">
        <v>792</v>
      </c>
      <c r="G14" s="387">
        <f>'1-SB'!C21</f>
        <v>0</v>
      </c>
    </row>
    <row r="15" spans="1:7">
      <c r="A15" s="382" t="str">
        <f t="shared" si="0"/>
        <v>ДФ АСТРА ГЛОБАЛ ЕКУИТИ</v>
      </c>
      <c r="B15" s="383" t="str">
        <f t="shared" si="1"/>
        <v>05-1654</v>
      </c>
      <c r="C15" s="384">
        <f t="shared" si="2"/>
        <v>44561</v>
      </c>
      <c r="D15" s="397" t="s">
        <v>173</v>
      </c>
      <c r="E15" s="398" t="s">
        <v>9</v>
      </c>
      <c r="F15" s="383" t="s">
        <v>792</v>
      </c>
      <c r="G15" s="387">
        <f>'1-SB'!C22</f>
        <v>214488</v>
      </c>
    </row>
    <row r="16" spans="1:7">
      <c r="A16" s="382" t="str">
        <f t="shared" si="0"/>
        <v>ДФ АСТРА ГЛОБАЛ ЕКУИТИ</v>
      </c>
      <c r="B16" s="383" t="str">
        <f t="shared" si="1"/>
        <v>05-1654</v>
      </c>
      <c r="C16" s="384">
        <f t="shared" si="2"/>
        <v>44561</v>
      </c>
      <c r="D16" s="397" t="s">
        <v>174</v>
      </c>
      <c r="E16" s="398" t="s">
        <v>160</v>
      </c>
      <c r="F16" s="383" t="s">
        <v>792</v>
      </c>
      <c r="G16" s="387">
        <f>'1-SB'!C23</f>
        <v>0</v>
      </c>
    </row>
    <row r="17" spans="1:7">
      <c r="A17" s="382" t="str">
        <f t="shared" si="0"/>
        <v>ДФ АСТРА ГЛОБАЛ ЕКУИТИ</v>
      </c>
      <c r="B17" s="383" t="str">
        <f t="shared" si="1"/>
        <v>05-1654</v>
      </c>
      <c r="C17" s="384">
        <f t="shared" si="2"/>
        <v>44561</v>
      </c>
      <c r="D17" s="397" t="s">
        <v>175</v>
      </c>
      <c r="E17" s="398" t="s">
        <v>127</v>
      </c>
      <c r="F17" s="383" t="s">
        <v>792</v>
      </c>
      <c r="G17" s="387">
        <f>'1-SB'!C24</f>
        <v>0</v>
      </c>
    </row>
    <row r="18" spans="1:7">
      <c r="A18" s="382" t="str">
        <f t="shared" si="0"/>
        <v>ДФ АСТРА ГЛОБАЛ ЕКУИТИ</v>
      </c>
      <c r="B18" s="383" t="str">
        <f t="shared" si="1"/>
        <v>05-1654</v>
      </c>
      <c r="C18" s="384">
        <f t="shared" si="2"/>
        <v>44561</v>
      </c>
      <c r="D18" s="395" t="s">
        <v>176</v>
      </c>
      <c r="E18" s="399" t="s">
        <v>11</v>
      </c>
      <c r="F18" s="383" t="s">
        <v>792</v>
      </c>
      <c r="G18" s="387">
        <f>'1-SB'!C25</f>
        <v>214488</v>
      </c>
    </row>
    <row r="19" spans="1:7">
      <c r="A19" s="382" t="str">
        <f t="shared" si="0"/>
        <v>ДФ АСТРА ГЛОБАЛ ЕКУИТИ</v>
      </c>
      <c r="B19" s="383" t="str">
        <f t="shared" si="1"/>
        <v>05-1654</v>
      </c>
      <c r="C19" s="384">
        <f t="shared" si="2"/>
        <v>44561</v>
      </c>
      <c r="D19" s="395"/>
      <c r="E19" s="396" t="s">
        <v>931</v>
      </c>
      <c r="F19" s="383" t="s">
        <v>792</v>
      </c>
      <c r="G19" s="387">
        <f>'1-SB'!C26</f>
        <v>0</v>
      </c>
    </row>
    <row r="20" spans="1:7">
      <c r="A20" s="382" t="str">
        <f t="shared" si="0"/>
        <v>ДФ АСТРА ГЛОБАЛ ЕКУИТИ</v>
      </c>
      <c r="B20" s="383" t="str">
        <f t="shared" si="1"/>
        <v>05-1654</v>
      </c>
      <c r="C20" s="384">
        <f t="shared" si="2"/>
        <v>44561</v>
      </c>
      <c r="D20" s="397" t="s">
        <v>177</v>
      </c>
      <c r="E20" s="398" t="s">
        <v>137</v>
      </c>
      <c r="F20" s="383" t="s">
        <v>792</v>
      </c>
      <c r="G20" s="387">
        <f>'1-SB'!C27</f>
        <v>620713</v>
      </c>
    </row>
    <row r="21" spans="1:7">
      <c r="A21" s="382" t="str">
        <f t="shared" si="0"/>
        <v>ДФ АСТРА ГЛОБАЛ ЕКУИТИ</v>
      </c>
      <c r="B21" s="383" t="str">
        <f t="shared" si="1"/>
        <v>05-1654</v>
      </c>
      <c r="C21" s="384">
        <f t="shared" si="2"/>
        <v>44561</v>
      </c>
      <c r="D21" s="397" t="s">
        <v>178</v>
      </c>
      <c r="E21" s="400" t="s">
        <v>92</v>
      </c>
      <c r="F21" s="383" t="s">
        <v>792</v>
      </c>
      <c r="G21" s="387">
        <f>'1-SB'!C28</f>
        <v>620713</v>
      </c>
    </row>
    <row r="22" spans="1:7">
      <c r="A22" s="382" t="str">
        <f t="shared" si="0"/>
        <v>ДФ АСТРА ГЛОБАЛ ЕКУИТИ</v>
      </c>
      <c r="B22" s="383" t="str">
        <f t="shared" si="1"/>
        <v>05-1654</v>
      </c>
      <c r="C22" s="384">
        <f t="shared" si="2"/>
        <v>44561</v>
      </c>
      <c r="D22" s="397" t="s">
        <v>179</v>
      </c>
      <c r="E22" s="400" t="s">
        <v>109</v>
      </c>
      <c r="F22" s="383" t="s">
        <v>792</v>
      </c>
      <c r="G22" s="387">
        <f>'1-SB'!C29</f>
        <v>0</v>
      </c>
    </row>
    <row r="23" spans="1:7">
      <c r="A23" s="382" t="str">
        <f t="shared" si="0"/>
        <v>ДФ АСТРА ГЛОБАЛ ЕКУИТИ</v>
      </c>
      <c r="B23" s="383" t="str">
        <f t="shared" si="1"/>
        <v>05-1654</v>
      </c>
      <c r="C23" s="384">
        <f t="shared" si="2"/>
        <v>44561</v>
      </c>
      <c r="D23" s="397" t="s">
        <v>180</v>
      </c>
      <c r="E23" s="400" t="s">
        <v>100</v>
      </c>
      <c r="F23" s="383" t="s">
        <v>792</v>
      </c>
      <c r="G23" s="387">
        <f>'1-SB'!C30</f>
        <v>0</v>
      </c>
    </row>
    <row r="24" spans="1:7">
      <c r="A24" s="382" t="str">
        <f t="shared" si="0"/>
        <v>ДФ АСТРА ГЛОБАЛ ЕКУИТИ</v>
      </c>
      <c r="B24" s="383" t="str">
        <f t="shared" si="1"/>
        <v>05-1654</v>
      </c>
      <c r="C24" s="384">
        <f t="shared" si="2"/>
        <v>44561</v>
      </c>
      <c r="D24" s="397" t="s">
        <v>181</v>
      </c>
      <c r="E24" s="400" t="s">
        <v>10</v>
      </c>
      <c r="F24" s="383" t="s">
        <v>792</v>
      </c>
      <c r="G24" s="387">
        <f>'1-SB'!C31</f>
        <v>0</v>
      </c>
    </row>
    <row r="25" spans="1:7">
      <c r="A25" s="382" t="str">
        <f t="shared" si="0"/>
        <v>ДФ АСТРА ГЛОБАЛ ЕКУИТИ</v>
      </c>
      <c r="B25" s="383" t="str">
        <f t="shared" si="1"/>
        <v>05-1654</v>
      </c>
      <c r="C25" s="384">
        <f t="shared" si="2"/>
        <v>44561</v>
      </c>
      <c r="D25" s="397" t="s">
        <v>182</v>
      </c>
      <c r="E25" s="398" t="s">
        <v>129</v>
      </c>
      <c r="F25" s="383" t="s">
        <v>792</v>
      </c>
      <c r="G25" s="387">
        <f>'1-SB'!C32</f>
        <v>0</v>
      </c>
    </row>
    <row r="26" spans="1:7">
      <c r="A26" s="382" t="str">
        <f t="shared" si="0"/>
        <v>ДФ АСТРА ГЛОБАЛ ЕКУИТИ</v>
      </c>
      <c r="B26" s="383" t="str">
        <f t="shared" si="1"/>
        <v>05-1654</v>
      </c>
      <c r="C26" s="384">
        <f t="shared" si="2"/>
        <v>44561</v>
      </c>
      <c r="D26" s="397" t="s">
        <v>183</v>
      </c>
      <c r="E26" s="398" t="s">
        <v>130</v>
      </c>
      <c r="F26" s="383" t="s">
        <v>792</v>
      </c>
      <c r="G26" s="387">
        <f>'1-SB'!C33</f>
        <v>0</v>
      </c>
    </row>
    <row r="27" spans="1:7">
      <c r="A27" s="382" t="str">
        <f t="shared" si="0"/>
        <v>ДФ АСТРА ГЛОБАЛ ЕКУИТИ</v>
      </c>
      <c r="B27" s="383" t="str">
        <f t="shared" si="1"/>
        <v>05-1654</v>
      </c>
      <c r="C27" s="384">
        <f t="shared" si="2"/>
        <v>44561</v>
      </c>
      <c r="D27" s="397" t="s">
        <v>184</v>
      </c>
      <c r="E27" s="398" t="s">
        <v>131</v>
      </c>
      <c r="F27" s="383" t="s">
        <v>792</v>
      </c>
      <c r="G27" s="387">
        <f>'1-SB'!C34</f>
        <v>190298</v>
      </c>
    </row>
    <row r="28" spans="1:7">
      <c r="A28" s="382" t="str">
        <f t="shared" si="0"/>
        <v>ДФ АСТРА ГЛОБАЛ ЕКУИТИ</v>
      </c>
      <c r="B28" s="383" t="str">
        <f t="shared" si="1"/>
        <v>05-1654</v>
      </c>
      <c r="C28" s="384">
        <f t="shared" si="2"/>
        <v>44561</v>
      </c>
      <c r="D28" s="397" t="s">
        <v>185</v>
      </c>
      <c r="E28" s="398" t="s">
        <v>132</v>
      </c>
      <c r="F28" s="383" t="s">
        <v>792</v>
      </c>
      <c r="G28" s="387">
        <f>'1-SB'!C35</f>
        <v>0</v>
      </c>
    </row>
    <row r="29" spans="1:7">
      <c r="A29" s="382" t="str">
        <f t="shared" si="0"/>
        <v>ДФ АСТРА ГЛОБАЛ ЕКУИТИ</v>
      </c>
      <c r="B29" s="383" t="str">
        <f t="shared" si="1"/>
        <v>05-1654</v>
      </c>
      <c r="C29" s="384">
        <f t="shared" si="2"/>
        <v>44561</v>
      </c>
      <c r="D29" s="397" t="s">
        <v>186</v>
      </c>
      <c r="E29" s="398" t="s">
        <v>1463</v>
      </c>
      <c r="F29" s="383" t="s">
        <v>792</v>
      </c>
      <c r="G29" s="387">
        <f>'1-SB'!C36</f>
        <v>0</v>
      </c>
    </row>
    <row r="30" spans="1:7">
      <c r="A30" s="382" t="str">
        <f t="shared" si="0"/>
        <v>ДФ АСТРА ГЛОБАЛ ЕКУИТИ</v>
      </c>
      <c r="B30" s="383" t="str">
        <f t="shared" si="1"/>
        <v>05-1654</v>
      </c>
      <c r="C30" s="384">
        <f t="shared" si="2"/>
        <v>44561</v>
      </c>
      <c r="D30" s="397" t="s">
        <v>187</v>
      </c>
      <c r="E30" s="399" t="s">
        <v>12</v>
      </c>
      <c r="F30" s="383" t="s">
        <v>792</v>
      </c>
      <c r="G30" s="387">
        <f>'1-SB'!C37</f>
        <v>811011</v>
      </c>
    </row>
    <row r="31" spans="1:7">
      <c r="A31" s="382" t="str">
        <f t="shared" si="0"/>
        <v>ДФ АСТРА ГЛОБАЛ ЕКУИТИ</v>
      </c>
      <c r="B31" s="383" t="str">
        <f t="shared" si="1"/>
        <v>05-1654</v>
      </c>
      <c r="C31" s="384">
        <f t="shared" si="2"/>
        <v>44561</v>
      </c>
      <c r="D31" s="395"/>
      <c r="E31" s="396" t="s">
        <v>932</v>
      </c>
      <c r="F31" s="383" t="s">
        <v>792</v>
      </c>
      <c r="G31" s="387">
        <f>'1-SB'!C38</f>
        <v>0</v>
      </c>
    </row>
    <row r="32" spans="1:7">
      <c r="A32" s="382" t="str">
        <f t="shared" si="0"/>
        <v>ДФ АСТРА ГЛОБАЛ ЕКУИТИ</v>
      </c>
      <c r="B32" s="383" t="str">
        <f t="shared" si="1"/>
        <v>05-1654</v>
      </c>
      <c r="C32" s="384">
        <f t="shared" si="2"/>
        <v>44561</v>
      </c>
      <c r="D32" s="390" t="s">
        <v>188</v>
      </c>
      <c r="E32" s="391" t="s">
        <v>134</v>
      </c>
      <c r="F32" s="383" t="s">
        <v>792</v>
      </c>
      <c r="G32" s="387">
        <f>'1-SB'!C39</f>
        <v>0</v>
      </c>
    </row>
    <row r="33" spans="1:7">
      <c r="A33" s="382" t="str">
        <f t="shared" si="0"/>
        <v>ДФ АСТРА ГЛОБАЛ ЕКУИТИ</v>
      </c>
      <c r="B33" s="383" t="str">
        <f t="shared" si="1"/>
        <v>05-1654</v>
      </c>
      <c r="C33" s="384">
        <f t="shared" si="2"/>
        <v>44561</v>
      </c>
      <c r="D33" s="390" t="s">
        <v>189</v>
      </c>
      <c r="E33" s="391" t="s">
        <v>93</v>
      </c>
      <c r="F33" s="383" t="s">
        <v>792</v>
      </c>
      <c r="G33" s="387">
        <f>'1-SB'!C40</f>
        <v>0</v>
      </c>
    </row>
    <row r="34" spans="1:7">
      <c r="A34" s="382" t="str">
        <f t="shared" si="0"/>
        <v>ДФ АСТРА ГЛОБАЛ ЕКУИТИ</v>
      </c>
      <c r="B34" s="383" t="str">
        <f t="shared" si="1"/>
        <v>05-1654</v>
      </c>
      <c r="C34" s="384">
        <f t="shared" si="2"/>
        <v>44561</v>
      </c>
      <c r="D34" s="390" t="s">
        <v>190</v>
      </c>
      <c r="E34" s="391" t="s">
        <v>135</v>
      </c>
      <c r="F34" s="383" t="s">
        <v>792</v>
      </c>
      <c r="G34" s="387">
        <f>'1-SB'!C41</f>
        <v>0</v>
      </c>
    </row>
    <row r="35" spans="1:7">
      <c r="A35" s="382" t="str">
        <f t="shared" ref="A35:A58" si="3">dfName</f>
        <v>ДФ АСТРА ГЛОБАЛ ЕКУИТИ</v>
      </c>
      <c r="B35" s="383" t="str">
        <f t="shared" ref="B35:B58" si="4">dfRG</f>
        <v>05-1654</v>
      </c>
      <c r="C35" s="384">
        <f t="shared" ref="C35:C58" si="5">EndDate</f>
        <v>44561</v>
      </c>
      <c r="D35" s="390" t="s">
        <v>191</v>
      </c>
      <c r="E35" s="391" t="s">
        <v>101</v>
      </c>
      <c r="F35" s="383" t="s">
        <v>792</v>
      </c>
      <c r="G35" s="387">
        <f>'1-SB'!C42</f>
        <v>0</v>
      </c>
    </row>
    <row r="36" spans="1:7">
      <c r="A36" s="382" t="str">
        <f t="shared" si="3"/>
        <v>ДФ АСТРА ГЛОБАЛ ЕКУИТИ</v>
      </c>
      <c r="B36" s="383" t="str">
        <f t="shared" si="4"/>
        <v>05-1654</v>
      </c>
      <c r="C36" s="384">
        <f t="shared" si="5"/>
        <v>44561</v>
      </c>
      <c r="D36" s="388" t="s">
        <v>192</v>
      </c>
      <c r="E36" s="394" t="s">
        <v>13</v>
      </c>
      <c r="F36" s="383" t="s">
        <v>792</v>
      </c>
      <c r="G36" s="387">
        <f>'1-SB'!C43</f>
        <v>0</v>
      </c>
    </row>
    <row r="37" spans="1:7">
      <c r="A37" s="382" t="str">
        <f t="shared" si="3"/>
        <v>ДФ АСТРА ГЛОБАЛ ЕКУИТИ</v>
      </c>
      <c r="B37" s="383" t="str">
        <f t="shared" si="4"/>
        <v>05-1654</v>
      </c>
      <c r="C37" s="384">
        <f t="shared" si="5"/>
        <v>44561</v>
      </c>
      <c r="D37" s="388" t="s">
        <v>193</v>
      </c>
      <c r="E37" s="389" t="s">
        <v>933</v>
      </c>
      <c r="F37" s="383" t="s">
        <v>792</v>
      </c>
      <c r="G37" s="387">
        <f>'1-SB'!C44</f>
        <v>0</v>
      </c>
    </row>
    <row r="38" spans="1:7">
      <c r="A38" s="382" t="str">
        <f t="shared" si="3"/>
        <v>ДФ АСТРА ГЛОБАЛ ЕКУИТИ</v>
      </c>
      <c r="B38" s="383" t="str">
        <f t="shared" si="4"/>
        <v>05-1654</v>
      </c>
      <c r="C38" s="384">
        <f t="shared" si="5"/>
        <v>44561</v>
      </c>
      <c r="D38" s="388" t="s">
        <v>194</v>
      </c>
      <c r="E38" s="394" t="s">
        <v>34</v>
      </c>
      <c r="F38" s="383" t="s">
        <v>792</v>
      </c>
      <c r="G38" s="387">
        <f>'1-SB'!C45</f>
        <v>1025499</v>
      </c>
    </row>
    <row r="39" spans="1:7">
      <c r="A39" s="382" t="str">
        <f t="shared" si="3"/>
        <v>ДФ АСТРА ГЛОБАЛ ЕКУИТИ</v>
      </c>
      <c r="B39" s="383" t="str">
        <f t="shared" si="4"/>
        <v>05-1654</v>
      </c>
      <c r="C39" s="384">
        <f t="shared" si="5"/>
        <v>44561</v>
      </c>
      <c r="D39" s="388" t="s">
        <v>195</v>
      </c>
      <c r="E39" s="388" t="s">
        <v>36</v>
      </c>
      <c r="F39" s="383" t="s">
        <v>792</v>
      </c>
      <c r="G39" s="387">
        <f>'1-SB'!C47</f>
        <v>1025499</v>
      </c>
    </row>
    <row r="40" spans="1:7">
      <c r="A40" s="401" t="str">
        <f t="shared" si="3"/>
        <v>ДФ АСТРА ГЛОБАЛ ЕКУИТИ</v>
      </c>
      <c r="B40" s="402" t="str">
        <f t="shared" si="4"/>
        <v>05-1654</v>
      </c>
      <c r="C40" s="403">
        <f t="shared" si="5"/>
        <v>44561</v>
      </c>
      <c r="D40" s="404"/>
      <c r="E40" s="405" t="s">
        <v>24</v>
      </c>
      <c r="F40" s="402" t="s">
        <v>793</v>
      </c>
      <c r="G40" s="406">
        <f>'1-SB'!G10</f>
        <v>0</v>
      </c>
    </row>
    <row r="41" spans="1:7">
      <c r="A41" s="401" t="str">
        <f t="shared" si="3"/>
        <v>ДФ АСТРА ГЛОБАЛ ЕКУИТИ</v>
      </c>
      <c r="B41" s="402" t="str">
        <f t="shared" si="4"/>
        <v>05-1654</v>
      </c>
      <c r="C41" s="403">
        <f t="shared" si="5"/>
        <v>44561</v>
      </c>
      <c r="D41" s="407" t="s">
        <v>196</v>
      </c>
      <c r="E41" s="408" t="s">
        <v>930</v>
      </c>
      <c r="F41" s="402" t="s">
        <v>793</v>
      </c>
      <c r="G41" s="406">
        <f>'1-SB'!G11</f>
        <v>1000340</v>
      </c>
    </row>
    <row r="42" spans="1:7">
      <c r="A42" s="401" t="str">
        <f t="shared" si="3"/>
        <v>ДФ АСТРА ГЛОБАЛ ЕКУИТИ</v>
      </c>
      <c r="B42" s="402" t="str">
        <f t="shared" si="4"/>
        <v>05-1654</v>
      </c>
      <c r="C42" s="403">
        <f t="shared" si="5"/>
        <v>44561</v>
      </c>
      <c r="D42" s="409"/>
      <c r="E42" s="408" t="s">
        <v>929</v>
      </c>
      <c r="F42" s="402" t="s">
        <v>793</v>
      </c>
      <c r="G42" s="406">
        <f>'1-SB'!G12</f>
        <v>0</v>
      </c>
    </row>
    <row r="43" spans="1:7" ht="31.2">
      <c r="A43" s="401" t="str">
        <f t="shared" si="3"/>
        <v>ДФ АСТРА ГЛОБАЛ ЕКУИТИ</v>
      </c>
      <c r="B43" s="402" t="str">
        <f t="shared" si="4"/>
        <v>05-1654</v>
      </c>
      <c r="C43" s="403">
        <f t="shared" si="5"/>
        <v>44561</v>
      </c>
      <c r="D43" s="410" t="s">
        <v>197</v>
      </c>
      <c r="E43" s="411" t="s">
        <v>136</v>
      </c>
      <c r="F43" s="402" t="s">
        <v>793</v>
      </c>
      <c r="G43" s="406">
        <f>'1-SB'!G13</f>
        <v>2878</v>
      </c>
    </row>
    <row r="44" spans="1:7">
      <c r="A44" s="401" t="str">
        <f t="shared" si="3"/>
        <v>ДФ АСТРА ГЛОБАЛ ЕКУИТИ</v>
      </c>
      <c r="B44" s="402" t="str">
        <f t="shared" si="4"/>
        <v>05-1654</v>
      </c>
      <c r="C44" s="403">
        <f t="shared" si="5"/>
        <v>44561</v>
      </c>
      <c r="D44" s="409" t="s">
        <v>198</v>
      </c>
      <c r="E44" s="411" t="s">
        <v>25</v>
      </c>
      <c r="F44" s="402" t="s">
        <v>793</v>
      </c>
      <c r="G44" s="406">
        <f>'1-SB'!G14</f>
        <v>0</v>
      </c>
    </row>
    <row r="45" spans="1:7">
      <c r="A45" s="401" t="str">
        <f t="shared" si="3"/>
        <v>ДФ АСТРА ГЛОБАЛ ЕКУИТИ</v>
      </c>
      <c r="B45" s="402" t="str">
        <f t="shared" si="4"/>
        <v>05-1654</v>
      </c>
      <c r="C45" s="403">
        <f t="shared" si="5"/>
        <v>44561</v>
      </c>
      <c r="D45" s="409" t="s">
        <v>199</v>
      </c>
      <c r="E45" s="411" t="s">
        <v>112</v>
      </c>
      <c r="F45" s="402" t="s">
        <v>793</v>
      </c>
      <c r="G45" s="406">
        <f>'1-SB'!G15</f>
        <v>0</v>
      </c>
    </row>
    <row r="46" spans="1:7">
      <c r="A46" s="401" t="str">
        <f t="shared" si="3"/>
        <v>ДФ АСТРА ГЛОБАЛ ЕКУИТИ</v>
      </c>
      <c r="B46" s="402" t="str">
        <f t="shared" si="4"/>
        <v>05-1654</v>
      </c>
      <c r="C46" s="403">
        <f t="shared" si="5"/>
        <v>44561</v>
      </c>
      <c r="D46" s="407" t="s">
        <v>200</v>
      </c>
      <c r="E46" s="412" t="s">
        <v>23</v>
      </c>
      <c r="F46" s="402" t="s">
        <v>793</v>
      </c>
      <c r="G46" s="406">
        <f>'1-SB'!G16</f>
        <v>2878</v>
      </c>
    </row>
    <row r="47" spans="1:7">
      <c r="A47" s="401" t="str">
        <f t="shared" si="3"/>
        <v>ДФ АСТРА ГЛОБАЛ ЕКУИТИ</v>
      </c>
      <c r="B47" s="402" t="str">
        <f t="shared" si="4"/>
        <v>05-1654</v>
      </c>
      <c r="C47" s="403">
        <f t="shared" si="5"/>
        <v>44561</v>
      </c>
      <c r="D47" s="407"/>
      <c r="E47" s="408" t="s">
        <v>928</v>
      </c>
      <c r="F47" s="402" t="s">
        <v>793</v>
      </c>
      <c r="G47" s="406">
        <f>'1-SB'!G17</f>
        <v>0</v>
      </c>
    </row>
    <row r="48" spans="1:7">
      <c r="A48" s="401" t="str">
        <f t="shared" si="3"/>
        <v>ДФ АСТРА ГЛОБАЛ ЕКУИТИ</v>
      </c>
      <c r="B48" s="402" t="str">
        <f t="shared" si="4"/>
        <v>05-1654</v>
      </c>
      <c r="C48" s="403">
        <f t="shared" si="5"/>
        <v>44561</v>
      </c>
      <c r="D48" s="409" t="s">
        <v>201</v>
      </c>
      <c r="E48" s="411" t="s">
        <v>26</v>
      </c>
      <c r="F48" s="402" t="s">
        <v>793</v>
      </c>
      <c r="G48" s="406">
        <f>'1-SB'!G18</f>
        <v>0</v>
      </c>
    </row>
    <row r="49" spans="1:7">
      <c r="A49" s="401" t="str">
        <f t="shared" si="3"/>
        <v>ДФ АСТРА ГЛОБАЛ ЕКУИТИ</v>
      </c>
      <c r="B49" s="402" t="str">
        <f t="shared" si="4"/>
        <v>05-1654</v>
      </c>
      <c r="C49" s="403">
        <f t="shared" si="5"/>
        <v>44561</v>
      </c>
      <c r="D49" s="409" t="s">
        <v>202</v>
      </c>
      <c r="E49" s="413" t="s">
        <v>27</v>
      </c>
      <c r="F49" s="402" t="s">
        <v>793</v>
      </c>
      <c r="G49" s="406">
        <f>'1-SB'!G19</f>
        <v>0</v>
      </c>
    </row>
    <row r="50" spans="1:7">
      <c r="A50" s="401" t="str">
        <f t="shared" si="3"/>
        <v>ДФ АСТРА ГЛОБАЛ ЕКУИТИ</v>
      </c>
      <c r="B50" s="402" t="str">
        <f t="shared" si="4"/>
        <v>05-1654</v>
      </c>
      <c r="C50" s="403">
        <f t="shared" si="5"/>
        <v>44561</v>
      </c>
      <c r="D50" s="409" t="s">
        <v>203</v>
      </c>
      <c r="E50" s="413" t="s">
        <v>28</v>
      </c>
      <c r="F50" s="402" t="s">
        <v>793</v>
      </c>
      <c r="G50" s="406">
        <f>'1-SB'!G20</f>
        <v>0</v>
      </c>
    </row>
    <row r="51" spans="1:7">
      <c r="A51" s="401" t="str">
        <f t="shared" si="3"/>
        <v>ДФ АСТРА ГЛОБАЛ ЕКУИТИ</v>
      </c>
      <c r="B51" s="402" t="str">
        <f t="shared" si="4"/>
        <v>05-1654</v>
      </c>
      <c r="C51" s="403">
        <f t="shared" si="5"/>
        <v>44561</v>
      </c>
      <c r="D51" s="414" t="s">
        <v>204</v>
      </c>
      <c r="E51" s="415" t="s">
        <v>989</v>
      </c>
      <c r="F51" s="402" t="s">
        <v>793</v>
      </c>
      <c r="G51" s="406">
        <f>'1-SB'!G21</f>
        <v>17000</v>
      </c>
    </row>
    <row r="52" spans="1:7">
      <c r="A52" s="401" t="str">
        <f t="shared" si="3"/>
        <v>ДФ АСТРА ГЛОБАЛ ЕКУИТИ</v>
      </c>
      <c r="B52" s="402" t="str">
        <f t="shared" si="4"/>
        <v>05-1654</v>
      </c>
      <c r="C52" s="403">
        <f t="shared" si="5"/>
        <v>44561</v>
      </c>
      <c r="D52" s="414" t="s">
        <v>991</v>
      </c>
      <c r="E52" s="415" t="s">
        <v>990</v>
      </c>
      <c r="F52" s="402" t="s">
        <v>793</v>
      </c>
      <c r="G52" s="406">
        <f>'1-SB'!G22</f>
        <v>0</v>
      </c>
    </row>
    <row r="53" spans="1:7">
      <c r="A53" s="401" t="str">
        <f t="shared" si="3"/>
        <v>ДФ АСТРА ГЛОБАЛ ЕКУИТИ</v>
      </c>
      <c r="B53" s="402" t="str">
        <f t="shared" si="4"/>
        <v>05-1654</v>
      </c>
      <c r="C53" s="403">
        <f t="shared" si="5"/>
        <v>44561</v>
      </c>
      <c r="D53" s="407" t="s">
        <v>205</v>
      </c>
      <c r="E53" s="412" t="s">
        <v>29</v>
      </c>
      <c r="F53" s="402" t="s">
        <v>793</v>
      </c>
      <c r="G53" s="406">
        <f>'1-SB'!G23</f>
        <v>17000</v>
      </c>
    </row>
    <row r="54" spans="1:7">
      <c r="A54" s="401" t="str">
        <f t="shared" si="3"/>
        <v>ДФ АСТРА ГЛОБАЛ ЕКУИТИ</v>
      </c>
      <c r="B54" s="402" t="str">
        <f t="shared" si="4"/>
        <v>05-1654</v>
      </c>
      <c r="C54" s="403">
        <f t="shared" si="5"/>
        <v>44561</v>
      </c>
      <c r="D54" s="404" t="s">
        <v>206</v>
      </c>
      <c r="E54" s="416" t="s">
        <v>31</v>
      </c>
      <c r="F54" s="402" t="s">
        <v>793</v>
      </c>
      <c r="G54" s="406">
        <f>'1-SB'!G24</f>
        <v>1020218</v>
      </c>
    </row>
    <row r="55" spans="1:7">
      <c r="A55" s="401" t="str">
        <f t="shared" si="3"/>
        <v>ДФ АСТРА ГЛОБАЛ ЕКУИТИ</v>
      </c>
      <c r="B55" s="402" t="str">
        <f t="shared" si="4"/>
        <v>05-1654</v>
      </c>
      <c r="C55" s="403">
        <f t="shared" si="5"/>
        <v>44561</v>
      </c>
      <c r="D55" s="404"/>
      <c r="E55" s="405" t="s">
        <v>33</v>
      </c>
      <c r="F55" s="402" t="s">
        <v>793</v>
      </c>
      <c r="G55" s="406">
        <f>'1-SB'!G26</f>
        <v>0</v>
      </c>
    </row>
    <row r="56" spans="1:7">
      <c r="A56" s="401" t="str">
        <f t="shared" si="3"/>
        <v>ДФ АСТРА ГЛОБАЛ ЕКУИТИ</v>
      </c>
      <c r="B56" s="402" t="str">
        <f t="shared" si="4"/>
        <v>05-1654</v>
      </c>
      <c r="C56" s="403">
        <f t="shared" si="5"/>
        <v>44561</v>
      </c>
      <c r="D56" s="409" t="s">
        <v>207</v>
      </c>
      <c r="E56" s="417" t="s">
        <v>138</v>
      </c>
      <c r="F56" s="402" t="s">
        <v>793</v>
      </c>
      <c r="G56" s="406">
        <f>'1-SB'!G27</f>
        <v>0</v>
      </c>
    </row>
    <row r="57" spans="1:7">
      <c r="A57" s="401" t="str">
        <f t="shared" si="3"/>
        <v>ДФ АСТРА ГЛОБАЛ ЕКУИТИ</v>
      </c>
      <c r="B57" s="402" t="str">
        <f t="shared" si="4"/>
        <v>05-1654</v>
      </c>
      <c r="C57" s="403">
        <f t="shared" si="5"/>
        <v>44561</v>
      </c>
      <c r="D57" s="409" t="s">
        <v>208</v>
      </c>
      <c r="E57" s="411" t="s">
        <v>125</v>
      </c>
      <c r="F57" s="402" t="s">
        <v>793</v>
      </c>
      <c r="G57" s="406">
        <f>'1-SB'!G28</f>
        <v>4366</v>
      </c>
    </row>
    <row r="58" spans="1:7">
      <c r="A58" s="401" t="str">
        <f t="shared" si="3"/>
        <v>ДФ АСТРА ГЛОБАЛ ЕКУИТИ</v>
      </c>
      <c r="B58" s="402" t="str">
        <f t="shared" si="4"/>
        <v>05-1654</v>
      </c>
      <c r="C58" s="403">
        <f t="shared" si="5"/>
        <v>44561</v>
      </c>
      <c r="D58" s="409" t="s">
        <v>209</v>
      </c>
      <c r="E58" s="413" t="s">
        <v>161</v>
      </c>
      <c r="F58" s="402" t="s">
        <v>793</v>
      </c>
      <c r="G58" s="406">
        <f>'1-SB'!G29</f>
        <v>724</v>
      </c>
    </row>
    <row r="59" spans="1:7">
      <c r="A59" s="401"/>
      <c r="B59" s="402"/>
      <c r="C59" s="403"/>
      <c r="D59" s="409" t="s">
        <v>210</v>
      </c>
      <c r="E59" s="413" t="s">
        <v>94</v>
      </c>
      <c r="F59" s="402" t="s">
        <v>793</v>
      </c>
      <c r="G59" s="406">
        <f>'1-SB'!G30</f>
        <v>3642</v>
      </c>
    </row>
    <row r="60" spans="1:7">
      <c r="A60" s="401" t="str">
        <f t="shared" ref="A60:A81" si="6">dfName</f>
        <v>ДФ АСТРА ГЛОБАЛ ЕКУИТИ</v>
      </c>
      <c r="B60" s="402" t="str">
        <f t="shared" ref="B60:B81" si="7">dfRG</f>
        <v>05-1654</v>
      </c>
      <c r="C60" s="403">
        <f t="shared" ref="C60:C81" si="8">EndDate</f>
        <v>44561</v>
      </c>
      <c r="D60" s="414" t="s">
        <v>211</v>
      </c>
      <c r="E60" s="413" t="s">
        <v>107</v>
      </c>
      <c r="F60" s="402" t="s">
        <v>793</v>
      </c>
      <c r="G60" s="406">
        <f>'1-SB'!G31</f>
        <v>0</v>
      </c>
    </row>
    <row r="61" spans="1:7">
      <c r="A61" s="401" t="str">
        <f t="shared" si="6"/>
        <v>ДФ АСТРА ГЛОБАЛ ЕКУИТИ</v>
      </c>
      <c r="B61" s="402" t="str">
        <f t="shared" si="7"/>
        <v>05-1654</v>
      </c>
      <c r="C61" s="403">
        <f t="shared" si="8"/>
        <v>44561</v>
      </c>
      <c r="D61" s="409" t="s">
        <v>212</v>
      </c>
      <c r="E61" s="417" t="s">
        <v>120</v>
      </c>
      <c r="F61" s="402" t="s">
        <v>793</v>
      </c>
      <c r="G61" s="406">
        <f>'1-SB'!G32</f>
        <v>915</v>
      </c>
    </row>
    <row r="62" spans="1:7">
      <c r="A62" s="401" t="str">
        <f t="shared" si="6"/>
        <v>ДФ АСТРА ГЛОБАЛ ЕКУИТИ</v>
      </c>
      <c r="B62" s="402" t="str">
        <f t="shared" si="7"/>
        <v>05-1654</v>
      </c>
      <c r="C62" s="403">
        <f t="shared" si="8"/>
        <v>44561</v>
      </c>
      <c r="D62" s="414" t="s">
        <v>213</v>
      </c>
      <c r="E62" s="418" t="s">
        <v>139</v>
      </c>
      <c r="F62" s="402" t="s">
        <v>793</v>
      </c>
      <c r="G62" s="406">
        <f>'1-SB'!G33</f>
        <v>0</v>
      </c>
    </row>
    <row r="63" spans="1:7">
      <c r="A63" s="401" t="str">
        <f t="shared" si="6"/>
        <v>ДФ АСТРА ГЛОБАЛ ЕКУИТИ</v>
      </c>
      <c r="B63" s="402" t="str">
        <f t="shared" si="7"/>
        <v>05-1654</v>
      </c>
      <c r="C63" s="403">
        <f t="shared" si="8"/>
        <v>44561</v>
      </c>
      <c r="D63" s="409" t="s">
        <v>214</v>
      </c>
      <c r="E63" s="417" t="s">
        <v>102</v>
      </c>
      <c r="F63" s="402" t="s">
        <v>793</v>
      </c>
      <c r="G63" s="406">
        <f>'1-SB'!G34</f>
        <v>0</v>
      </c>
    </row>
    <row r="64" spans="1:7">
      <c r="A64" s="401" t="str">
        <f t="shared" si="6"/>
        <v>ДФ АСТРА ГЛОБАЛ ЕКУИТИ</v>
      </c>
      <c r="B64" s="402" t="str">
        <f t="shared" si="7"/>
        <v>05-1654</v>
      </c>
      <c r="C64" s="403">
        <f t="shared" si="8"/>
        <v>44561</v>
      </c>
      <c r="D64" s="409" t="s">
        <v>215</v>
      </c>
      <c r="E64" s="417" t="s">
        <v>103</v>
      </c>
      <c r="F64" s="402" t="s">
        <v>793</v>
      </c>
      <c r="G64" s="406">
        <f>'1-SB'!G35</f>
        <v>0</v>
      </c>
    </row>
    <row r="65" spans="1:7">
      <c r="A65" s="401" t="str">
        <f t="shared" si="6"/>
        <v>ДФ АСТРА ГЛОБАЛ ЕКУИТИ</v>
      </c>
      <c r="B65" s="402" t="str">
        <f t="shared" si="7"/>
        <v>05-1654</v>
      </c>
      <c r="C65" s="403">
        <f t="shared" si="8"/>
        <v>44561</v>
      </c>
      <c r="D65" s="409" t="s">
        <v>216</v>
      </c>
      <c r="E65" s="417" t="s">
        <v>140</v>
      </c>
      <c r="F65" s="402" t="s">
        <v>793</v>
      </c>
      <c r="G65" s="406">
        <f>'1-SB'!G36</f>
        <v>0</v>
      </c>
    </row>
    <row r="66" spans="1:7">
      <c r="A66" s="401" t="str">
        <f t="shared" si="6"/>
        <v>ДФ АСТРА ГЛОБАЛ ЕКУИТИ</v>
      </c>
      <c r="B66" s="402" t="str">
        <f t="shared" si="7"/>
        <v>05-1654</v>
      </c>
      <c r="C66" s="403">
        <f t="shared" si="8"/>
        <v>44561</v>
      </c>
      <c r="D66" s="414" t="s">
        <v>217</v>
      </c>
      <c r="E66" s="418" t="s">
        <v>141</v>
      </c>
      <c r="F66" s="402" t="s">
        <v>793</v>
      </c>
      <c r="G66" s="406">
        <f>'1-SB'!G37</f>
        <v>0</v>
      </c>
    </row>
    <row r="67" spans="1:7" ht="31.2">
      <c r="A67" s="401" t="str">
        <f t="shared" si="6"/>
        <v>ДФ АСТРА ГЛОБАЛ ЕКУИТИ</v>
      </c>
      <c r="B67" s="402" t="str">
        <f t="shared" si="7"/>
        <v>05-1654</v>
      </c>
      <c r="C67" s="403">
        <f t="shared" si="8"/>
        <v>44561</v>
      </c>
      <c r="D67" s="410" t="s">
        <v>218</v>
      </c>
      <c r="E67" s="417" t="s">
        <v>142</v>
      </c>
      <c r="F67" s="402" t="s">
        <v>793</v>
      </c>
      <c r="G67" s="406">
        <f>'1-SB'!G38</f>
        <v>0</v>
      </c>
    </row>
    <row r="68" spans="1:7">
      <c r="A68" s="401" t="str">
        <f t="shared" si="6"/>
        <v>ДФ АСТРА ГЛОБАЛ ЕКУИТИ</v>
      </c>
      <c r="B68" s="402" t="str">
        <f t="shared" si="7"/>
        <v>05-1654</v>
      </c>
      <c r="C68" s="403">
        <f t="shared" si="8"/>
        <v>44561</v>
      </c>
      <c r="D68" s="409" t="s">
        <v>219</v>
      </c>
      <c r="E68" s="417" t="s">
        <v>113</v>
      </c>
      <c r="F68" s="402" t="s">
        <v>793</v>
      </c>
      <c r="G68" s="406">
        <f>'1-SB'!G39</f>
        <v>0</v>
      </c>
    </row>
    <row r="69" spans="1:7">
      <c r="A69" s="401" t="str">
        <f t="shared" si="6"/>
        <v>ДФ АСТРА ГЛОБАЛ ЕКУИТИ</v>
      </c>
      <c r="B69" s="402" t="str">
        <f t="shared" si="7"/>
        <v>05-1654</v>
      </c>
      <c r="C69" s="403">
        <f t="shared" si="8"/>
        <v>44561</v>
      </c>
      <c r="D69" s="404" t="s">
        <v>220</v>
      </c>
      <c r="E69" s="416" t="s">
        <v>34</v>
      </c>
      <c r="F69" s="402" t="s">
        <v>793</v>
      </c>
      <c r="G69" s="406">
        <f>'1-SB'!G40</f>
        <v>5281</v>
      </c>
    </row>
    <row r="70" spans="1:7">
      <c r="A70" s="401" t="str">
        <f t="shared" si="6"/>
        <v>ДФ АСТРА ГЛОБАЛ ЕКУИТИ</v>
      </c>
      <c r="B70" s="402" t="str">
        <f t="shared" si="7"/>
        <v>05-1654</v>
      </c>
      <c r="C70" s="403">
        <f t="shared" si="8"/>
        <v>44561</v>
      </c>
      <c r="D70" s="407" t="s">
        <v>221</v>
      </c>
      <c r="E70" s="407" t="s">
        <v>35</v>
      </c>
      <c r="F70" s="402" t="s">
        <v>793</v>
      </c>
      <c r="G70" s="406">
        <f>'1-SB'!G47</f>
        <v>1025499</v>
      </c>
    </row>
    <row r="71" spans="1:7">
      <c r="A71" s="419" t="str">
        <f t="shared" si="6"/>
        <v>ДФ АСТРА ГЛОБАЛ ЕКУИТИ</v>
      </c>
      <c r="B71" s="420" t="str">
        <f t="shared" si="7"/>
        <v>05-1654</v>
      </c>
      <c r="C71" s="421">
        <f t="shared" si="8"/>
        <v>44561</v>
      </c>
      <c r="D71" s="422"/>
      <c r="E71" s="423" t="s">
        <v>16</v>
      </c>
      <c r="F71" s="420" t="s">
        <v>828</v>
      </c>
      <c r="G71" s="424">
        <f>'2-OD'!C10</f>
        <v>0</v>
      </c>
    </row>
    <row r="72" spans="1:7">
      <c r="A72" s="419" t="str">
        <f t="shared" si="6"/>
        <v>ДФ АСТРА ГЛОБАЛ ЕКУИТИ</v>
      </c>
      <c r="B72" s="420" t="str">
        <f t="shared" si="7"/>
        <v>05-1654</v>
      </c>
      <c r="C72" s="421">
        <f t="shared" si="8"/>
        <v>44561</v>
      </c>
      <c r="D72" s="425"/>
      <c r="E72" s="426" t="s">
        <v>18</v>
      </c>
      <c r="F72" s="420" t="s">
        <v>828</v>
      </c>
      <c r="G72" s="424">
        <f>'2-OD'!C11</f>
        <v>0</v>
      </c>
    </row>
    <row r="73" spans="1:7">
      <c r="A73" s="419" t="str">
        <f t="shared" si="6"/>
        <v>ДФ АСТРА ГЛОБАЛ ЕКУИТИ</v>
      </c>
      <c r="B73" s="420" t="str">
        <f t="shared" si="7"/>
        <v>05-1654</v>
      </c>
      <c r="C73" s="421">
        <f t="shared" si="8"/>
        <v>44561</v>
      </c>
      <c r="D73" s="422" t="s">
        <v>794</v>
      </c>
      <c r="E73" s="427" t="s">
        <v>19</v>
      </c>
      <c r="F73" s="420" t="s">
        <v>828</v>
      </c>
      <c r="G73" s="424">
        <f>'2-OD'!C12</f>
        <v>0</v>
      </c>
    </row>
    <row r="74" spans="1:7" ht="31.2">
      <c r="A74" s="419" t="str">
        <f t="shared" si="6"/>
        <v>ДФ АСТРА ГЛОБАЛ ЕКУИТИ</v>
      </c>
      <c r="B74" s="420" t="str">
        <f t="shared" si="7"/>
        <v>05-1654</v>
      </c>
      <c r="C74" s="421">
        <f t="shared" si="8"/>
        <v>44561</v>
      </c>
      <c r="D74" s="422" t="s">
        <v>795</v>
      </c>
      <c r="E74" s="427" t="s">
        <v>936</v>
      </c>
      <c r="F74" s="420" t="s">
        <v>828</v>
      </c>
      <c r="G74" s="424">
        <f>'2-OD'!C13</f>
        <v>0</v>
      </c>
    </row>
    <row r="75" spans="1:7" ht="31.2">
      <c r="A75" s="419" t="str">
        <f t="shared" si="6"/>
        <v>ДФ АСТРА ГЛОБАЛ ЕКУИТИ</v>
      </c>
      <c r="B75" s="420" t="str">
        <f t="shared" si="7"/>
        <v>05-1654</v>
      </c>
      <c r="C75" s="421">
        <f t="shared" si="8"/>
        <v>44561</v>
      </c>
      <c r="D75" s="422" t="s">
        <v>796</v>
      </c>
      <c r="E75" s="427" t="s">
        <v>937</v>
      </c>
      <c r="F75" s="420" t="s">
        <v>828</v>
      </c>
      <c r="G75" s="424">
        <f>'2-OD'!C14</f>
        <v>236765</v>
      </c>
    </row>
    <row r="76" spans="1:7">
      <c r="A76" s="419" t="str">
        <f t="shared" si="6"/>
        <v>ДФ АСТРА ГЛОБАЛ ЕКУИТИ</v>
      </c>
      <c r="B76" s="420" t="str">
        <f t="shared" si="7"/>
        <v>05-1654</v>
      </c>
      <c r="C76" s="421">
        <f t="shared" si="8"/>
        <v>44561</v>
      </c>
      <c r="D76" s="422" t="s">
        <v>797</v>
      </c>
      <c r="E76" s="427" t="s">
        <v>938</v>
      </c>
      <c r="F76" s="420" t="s">
        <v>828</v>
      </c>
      <c r="G76" s="424">
        <f>'2-OD'!C15</f>
        <v>17143</v>
      </c>
    </row>
    <row r="77" spans="1:7">
      <c r="A77" s="419" t="str">
        <f t="shared" si="6"/>
        <v>ДФ АСТРА ГЛОБАЛ ЕКУИТИ</v>
      </c>
      <c r="B77" s="420" t="str">
        <f t="shared" si="7"/>
        <v>05-1654</v>
      </c>
      <c r="C77" s="421">
        <f t="shared" si="8"/>
        <v>44561</v>
      </c>
      <c r="D77" s="422" t="s">
        <v>798</v>
      </c>
      <c r="E77" s="427" t="s">
        <v>981</v>
      </c>
      <c r="F77" s="420" t="s">
        <v>828</v>
      </c>
      <c r="G77" s="424">
        <f>'2-OD'!C16</f>
        <v>2070</v>
      </c>
    </row>
    <row r="78" spans="1:7">
      <c r="A78" s="419" t="str">
        <f t="shared" si="6"/>
        <v>ДФ АСТРА ГЛОБАЛ ЕКУИТИ</v>
      </c>
      <c r="B78" s="420" t="str">
        <f t="shared" si="7"/>
        <v>05-1654</v>
      </c>
      <c r="C78" s="421">
        <f t="shared" si="8"/>
        <v>44561</v>
      </c>
      <c r="D78" s="425" t="s">
        <v>799</v>
      </c>
      <c r="E78" s="428" t="s">
        <v>20</v>
      </c>
      <c r="F78" s="420" t="s">
        <v>828</v>
      </c>
      <c r="G78" s="424">
        <f>'2-OD'!C18</f>
        <v>255978</v>
      </c>
    </row>
    <row r="79" spans="1:7">
      <c r="A79" s="419" t="str">
        <f t="shared" si="6"/>
        <v>ДФ АСТРА ГЛОБАЛ ЕКУИТИ</v>
      </c>
      <c r="B79" s="420" t="str">
        <f t="shared" si="7"/>
        <v>05-1654</v>
      </c>
      <c r="C79" s="421">
        <f t="shared" si="8"/>
        <v>44561</v>
      </c>
      <c r="D79" s="425"/>
      <c r="E79" s="429" t="s">
        <v>114</v>
      </c>
      <c r="F79" s="420" t="s">
        <v>828</v>
      </c>
      <c r="G79" s="424">
        <f>'2-OD'!C19</f>
        <v>0</v>
      </c>
    </row>
    <row r="80" spans="1:7">
      <c r="A80" s="419" t="str">
        <f t="shared" si="6"/>
        <v>ДФ АСТРА ГЛОБАЛ ЕКУИТИ</v>
      </c>
      <c r="B80" s="420" t="str">
        <f t="shared" si="7"/>
        <v>05-1654</v>
      </c>
      <c r="C80" s="421">
        <f t="shared" si="8"/>
        <v>44561</v>
      </c>
      <c r="D80" s="422" t="s">
        <v>800</v>
      </c>
      <c r="E80" s="427" t="s">
        <v>823</v>
      </c>
      <c r="F80" s="420" t="s">
        <v>828</v>
      </c>
      <c r="G80" s="424">
        <f>'2-OD'!C20</f>
        <v>0</v>
      </c>
    </row>
    <row r="81" spans="1:7">
      <c r="A81" s="419" t="str">
        <f t="shared" si="6"/>
        <v>ДФ АСТРА ГЛОБАЛ ЕКУИТИ</v>
      </c>
      <c r="B81" s="420" t="str">
        <f t="shared" si="7"/>
        <v>05-1654</v>
      </c>
      <c r="C81" s="421">
        <f t="shared" si="8"/>
        <v>44561</v>
      </c>
      <c r="D81" s="422" t="s">
        <v>801</v>
      </c>
      <c r="E81" s="427" t="s">
        <v>122</v>
      </c>
      <c r="F81" s="420" t="s">
        <v>828</v>
      </c>
      <c r="G81" s="424">
        <f>'2-OD'!C21</f>
        <v>15990</v>
      </c>
    </row>
    <row r="82" spans="1:7">
      <c r="A82" s="419"/>
      <c r="B82" s="420"/>
      <c r="C82" s="421"/>
      <c r="D82" s="422" t="s">
        <v>802</v>
      </c>
      <c r="E82" s="427" t="s">
        <v>21</v>
      </c>
      <c r="F82" s="420" t="s">
        <v>828</v>
      </c>
      <c r="G82" s="424">
        <f>'2-OD'!C22</f>
        <v>0</v>
      </c>
    </row>
    <row r="83" spans="1:7">
      <c r="A83" s="419" t="str">
        <f t="shared" ref="A83:A109" si="9">dfName</f>
        <v>ДФ АСТРА ГЛОБАЛ ЕКУИТИ</v>
      </c>
      <c r="B83" s="420" t="str">
        <f t="shared" ref="B83:B109" si="10">dfRG</f>
        <v>05-1654</v>
      </c>
      <c r="C83" s="421">
        <f t="shared" ref="C83:C109" si="11">EndDate</f>
        <v>44561</v>
      </c>
      <c r="D83" s="422" t="s">
        <v>803</v>
      </c>
      <c r="E83" s="427" t="s">
        <v>143</v>
      </c>
      <c r="F83" s="420" t="s">
        <v>828</v>
      </c>
      <c r="G83" s="424">
        <f>'2-OD'!C23</f>
        <v>0</v>
      </c>
    </row>
    <row r="84" spans="1:7">
      <c r="A84" s="419" t="str">
        <f t="shared" si="9"/>
        <v>ДФ АСТРА ГЛОБАЛ ЕКУИТИ</v>
      </c>
      <c r="B84" s="420" t="str">
        <f t="shared" si="10"/>
        <v>05-1654</v>
      </c>
      <c r="C84" s="421">
        <f t="shared" si="11"/>
        <v>44561</v>
      </c>
      <c r="D84" s="422" t="s">
        <v>804</v>
      </c>
      <c r="E84" s="427" t="s">
        <v>22</v>
      </c>
      <c r="F84" s="420" t="s">
        <v>828</v>
      </c>
      <c r="G84" s="424">
        <f>'2-OD'!C24</f>
        <v>0</v>
      </c>
    </row>
    <row r="85" spans="1:7">
      <c r="A85" s="419" t="str">
        <f t="shared" si="9"/>
        <v>ДФ АСТРА ГЛОБАЛ ЕКУИТИ</v>
      </c>
      <c r="B85" s="420" t="str">
        <f t="shared" si="10"/>
        <v>05-1654</v>
      </c>
      <c r="C85" s="421">
        <f t="shared" si="11"/>
        <v>44561</v>
      </c>
      <c r="D85" s="425" t="s">
        <v>805</v>
      </c>
      <c r="E85" s="428" t="s">
        <v>23</v>
      </c>
      <c r="F85" s="420" t="s">
        <v>828</v>
      </c>
      <c r="G85" s="424">
        <f>'2-OD'!C25</f>
        <v>15990</v>
      </c>
    </row>
    <row r="86" spans="1:7">
      <c r="A86" s="419" t="str">
        <f t="shared" si="9"/>
        <v>ДФ АСТРА ГЛОБАЛ ЕКУИТИ</v>
      </c>
      <c r="B86" s="420" t="str">
        <f t="shared" si="10"/>
        <v>05-1654</v>
      </c>
      <c r="C86" s="421">
        <f t="shared" si="11"/>
        <v>44561</v>
      </c>
      <c r="D86" s="425" t="s">
        <v>806</v>
      </c>
      <c r="E86" s="429" t="s">
        <v>144</v>
      </c>
      <c r="F86" s="420" t="s">
        <v>828</v>
      </c>
      <c r="G86" s="424">
        <f>'2-OD'!C26</f>
        <v>271968</v>
      </c>
    </row>
    <row r="87" spans="1:7">
      <c r="A87" s="419" t="str">
        <f t="shared" si="9"/>
        <v>ДФ АСТРА ГЛОБАЛ ЕКУИТИ</v>
      </c>
      <c r="B87" s="420" t="str">
        <f t="shared" si="10"/>
        <v>05-1654</v>
      </c>
      <c r="C87" s="421">
        <f t="shared" si="11"/>
        <v>44561</v>
      </c>
      <c r="D87" s="425" t="s">
        <v>807</v>
      </c>
      <c r="E87" s="429" t="s">
        <v>824</v>
      </c>
      <c r="F87" s="420" t="s">
        <v>828</v>
      </c>
      <c r="G87" s="424">
        <f>'2-OD'!C27</f>
        <v>17000</v>
      </c>
    </row>
    <row r="88" spans="1:7">
      <c r="A88" s="419" t="str">
        <f t="shared" si="9"/>
        <v>ДФ АСТРА ГЛОБАЛ ЕКУИТИ</v>
      </c>
      <c r="B88" s="420" t="str">
        <f t="shared" si="10"/>
        <v>05-1654</v>
      </c>
      <c r="C88" s="421">
        <f t="shared" si="11"/>
        <v>44561</v>
      </c>
      <c r="D88" s="425" t="s">
        <v>808</v>
      </c>
      <c r="E88" s="429" t="s">
        <v>145</v>
      </c>
      <c r="F88" s="420" t="s">
        <v>828</v>
      </c>
      <c r="G88" s="424">
        <f>'2-OD'!C28</f>
        <v>0</v>
      </c>
    </row>
    <row r="89" spans="1:7">
      <c r="A89" s="419" t="str">
        <f t="shared" si="9"/>
        <v>ДФ АСТРА ГЛОБАЛ ЕКУИТИ</v>
      </c>
      <c r="B89" s="420" t="str">
        <f t="shared" si="10"/>
        <v>05-1654</v>
      </c>
      <c r="C89" s="421">
        <f t="shared" si="11"/>
        <v>44561</v>
      </c>
      <c r="D89" s="425" t="s">
        <v>809</v>
      </c>
      <c r="E89" s="429" t="s">
        <v>146</v>
      </c>
      <c r="F89" s="420" t="s">
        <v>828</v>
      </c>
      <c r="G89" s="424">
        <f>'2-OD'!C29</f>
        <v>17000</v>
      </c>
    </row>
    <row r="90" spans="1:7">
      <c r="A90" s="419" t="str">
        <f t="shared" si="9"/>
        <v>ДФ АСТРА ГЛОБАЛ ЕКУИТИ</v>
      </c>
      <c r="B90" s="420" t="str">
        <f t="shared" si="10"/>
        <v>05-1654</v>
      </c>
      <c r="C90" s="421">
        <f t="shared" si="11"/>
        <v>44561</v>
      </c>
      <c r="D90" s="425" t="s">
        <v>810</v>
      </c>
      <c r="E90" s="429" t="s">
        <v>826</v>
      </c>
      <c r="F90" s="420" t="s">
        <v>828</v>
      </c>
      <c r="G90" s="424">
        <f>'2-OD'!C30</f>
        <v>288968</v>
      </c>
    </row>
    <row r="91" spans="1:7">
      <c r="A91" s="430" t="str">
        <f t="shared" si="9"/>
        <v>ДФ АСТРА ГЛОБАЛ ЕКУИТИ</v>
      </c>
      <c r="B91" s="431" t="str">
        <f t="shared" si="10"/>
        <v>05-1654</v>
      </c>
      <c r="C91" s="432">
        <f t="shared" si="11"/>
        <v>44561</v>
      </c>
      <c r="D91" s="433"/>
      <c r="E91" s="434" t="s">
        <v>17</v>
      </c>
      <c r="F91" s="431" t="s">
        <v>829</v>
      </c>
      <c r="G91" s="435">
        <f>'2-OD'!G10</f>
        <v>0</v>
      </c>
    </row>
    <row r="92" spans="1:7">
      <c r="A92" s="430" t="str">
        <f t="shared" si="9"/>
        <v>ДФ АСТРА ГЛОБАЛ ЕКУИТИ</v>
      </c>
      <c r="B92" s="431" t="str">
        <f t="shared" si="10"/>
        <v>05-1654</v>
      </c>
      <c r="C92" s="432">
        <f t="shared" si="11"/>
        <v>44561</v>
      </c>
      <c r="D92" s="436"/>
      <c r="E92" s="437" t="s">
        <v>37</v>
      </c>
      <c r="F92" s="431" t="s">
        <v>829</v>
      </c>
      <c r="G92" s="435">
        <f>'2-OD'!G11</f>
        <v>0</v>
      </c>
    </row>
    <row r="93" spans="1:7">
      <c r="A93" s="430" t="str">
        <f t="shared" si="9"/>
        <v>ДФ АСТРА ГЛОБАЛ ЕКУИТИ</v>
      </c>
      <c r="B93" s="431" t="str">
        <f t="shared" si="10"/>
        <v>05-1654</v>
      </c>
      <c r="C93" s="432">
        <f t="shared" si="11"/>
        <v>44561</v>
      </c>
      <c r="D93" s="433" t="s">
        <v>811</v>
      </c>
      <c r="E93" s="438" t="s">
        <v>38</v>
      </c>
      <c r="F93" s="431" t="s">
        <v>829</v>
      </c>
      <c r="G93" s="435">
        <f>'2-OD'!G12</f>
        <v>2447</v>
      </c>
    </row>
    <row r="94" spans="1:7" ht="31.2">
      <c r="A94" s="430" t="str">
        <f t="shared" si="9"/>
        <v>ДФ АСТРА ГЛОБАЛ ЕКУИТИ</v>
      </c>
      <c r="B94" s="431" t="str">
        <f t="shared" si="10"/>
        <v>05-1654</v>
      </c>
      <c r="C94" s="432">
        <f t="shared" si="11"/>
        <v>44561</v>
      </c>
      <c r="D94" s="433" t="s">
        <v>812</v>
      </c>
      <c r="E94" s="438" t="s">
        <v>939</v>
      </c>
      <c r="F94" s="431" t="s">
        <v>829</v>
      </c>
      <c r="G94" s="435">
        <f>'2-OD'!G13</f>
        <v>0</v>
      </c>
    </row>
    <row r="95" spans="1:7" ht="31.2">
      <c r="A95" s="430" t="str">
        <f t="shared" si="9"/>
        <v>ДФ АСТРА ГЛОБАЛ ЕКУИТИ</v>
      </c>
      <c r="B95" s="431" t="str">
        <f t="shared" si="10"/>
        <v>05-1654</v>
      </c>
      <c r="C95" s="432">
        <f t="shared" si="11"/>
        <v>44561</v>
      </c>
      <c r="D95" s="433" t="s">
        <v>813</v>
      </c>
      <c r="E95" s="438" t="s">
        <v>940</v>
      </c>
      <c r="F95" s="431" t="s">
        <v>829</v>
      </c>
      <c r="G95" s="435">
        <f>'2-OD'!G14</f>
        <v>263632</v>
      </c>
    </row>
    <row r="96" spans="1:7">
      <c r="A96" s="430" t="str">
        <f t="shared" si="9"/>
        <v>ДФ АСТРА ГЛОБАЛ ЕКУИТИ</v>
      </c>
      <c r="B96" s="431" t="str">
        <f t="shared" si="10"/>
        <v>05-1654</v>
      </c>
      <c r="C96" s="432">
        <f t="shared" si="11"/>
        <v>44561</v>
      </c>
      <c r="D96" s="433" t="s">
        <v>814</v>
      </c>
      <c r="E96" s="438" t="s">
        <v>941</v>
      </c>
      <c r="F96" s="431" t="s">
        <v>829</v>
      </c>
      <c r="G96" s="435">
        <f>'2-OD'!G15</f>
        <v>22889</v>
      </c>
    </row>
    <row r="97" spans="1:7">
      <c r="A97" s="430" t="str">
        <f t="shared" si="9"/>
        <v>ДФ АСТРА ГЛОБАЛ ЕКУИТИ</v>
      </c>
      <c r="B97" s="431" t="str">
        <f t="shared" si="10"/>
        <v>05-1654</v>
      </c>
      <c r="C97" s="432">
        <f t="shared" si="11"/>
        <v>44561</v>
      </c>
      <c r="D97" s="433" t="s">
        <v>815</v>
      </c>
      <c r="E97" s="439" t="s">
        <v>942</v>
      </c>
      <c r="F97" s="431" t="s">
        <v>829</v>
      </c>
      <c r="G97" s="435">
        <f>'2-OD'!G16</f>
        <v>0</v>
      </c>
    </row>
    <row r="98" spans="1:7">
      <c r="A98" s="430" t="str">
        <f t="shared" si="9"/>
        <v>ДФ АСТРА ГЛОБАЛ ЕКУИТИ</v>
      </c>
      <c r="B98" s="431" t="str">
        <f t="shared" si="10"/>
        <v>05-1654</v>
      </c>
      <c r="C98" s="432">
        <f t="shared" si="11"/>
        <v>44561</v>
      </c>
      <c r="D98" s="433" t="s">
        <v>816</v>
      </c>
      <c r="E98" s="438" t="s">
        <v>943</v>
      </c>
      <c r="F98" s="431" t="s">
        <v>829</v>
      </c>
      <c r="G98" s="435">
        <f>'2-OD'!G17</f>
        <v>0</v>
      </c>
    </row>
    <row r="99" spans="1:7">
      <c r="A99" s="430" t="str">
        <f t="shared" si="9"/>
        <v>ДФ АСТРА ГЛОБАЛ ЕКУИТИ</v>
      </c>
      <c r="B99" s="431" t="str">
        <f t="shared" si="10"/>
        <v>05-1654</v>
      </c>
      <c r="C99" s="432">
        <f t="shared" si="11"/>
        <v>44561</v>
      </c>
      <c r="D99" s="436" t="s">
        <v>817</v>
      </c>
      <c r="E99" s="440" t="s">
        <v>20</v>
      </c>
      <c r="F99" s="431" t="s">
        <v>829</v>
      </c>
      <c r="G99" s="435">
        <f>'2-OD'!G18</f>
        <v>288968</v>
      </c>
    </row>
    <row r="100" spans="1:7">
      <c r="A100" s="430" t="str">
        <f t="shared" si="9"/>
        <v>ДФ АСТРА ГЛОБАЛ ЕКУИТИ</v>
      </c>
      <c r="B100" s="431" t="str">
        <f t="shared" si="10"/>
        <v>05-1654</v>
      </c>
      <c r="C100" s="432">
        <f t="shared" si="11"/>
        <v>44561</v>
      </c>
      <c r="D100" s="436"/>
      <c r="E100" s="441" t="s">
        <v>39</v>
      </c>
      <c r="F100" s="431" t="s">
        <v>829</v>
      </c>
      <c r="G100" s="435">
        <f>'2-OD'!G19</f>
        <v>0</v>
      </c>
    </row>
    <row r="101" spans="1:7">
      <c r="A101" s="430" t="str">
        <f t="shared" si="9"/>
        <v>ДФ АСТРА ГЛОБАЛ ЕКУИТИ</v>
      </c>
      <c r="B101" s="431" t="str">
        <f t="shared" si="10"/>
        <v>05-1654</v>
      </c>
      <c r="C101" s="432">
        <f t="shared" si="11"/>
        <v>44561</v>
      </c>
      <c r="D101" s="436" t="s">
        <v>818</v>
      </c>
      <c r="E101" s="440" t="s">
        <v>23</v>
      </c>
      <c r="F101" s="431" t="s">
        <v>829</v>
      </c>
      <c r="G101" s="435">
        <f>'2-OD'!G25</f>
        <v>0</v>
      </c>
    </row>
    <row r="102" spans="1:7">
      <c r="A102" s="430" t="str">
        <f t="shared" si="9"/>
        <v>ДФ АСТРА ГЛОБАЛ ЕКУИТИ</v>
      </c>
      <c r="B102" s="431" t="str">
        <f t="shared" si="10"/>
        <v>05-1654</v>
      </c>
      <c r="C102" s="432">
        <f t="shared" si="11"/>
        <v>44561</v>
      </c>
      <c r="D102" s="436" t="s">
        <v>819</v>
      </c>
      <c r="E102" s="441" t="s">
        <v>40</v>
      </c>
      <c r="F102" s="431" t="s">
        <v>829</v>
      </c>
      <c r="G102" s="435">
        <f>'2-OD'!G26</f>
        <v>288968</v>
      </c>
    </row>
    <row r="103" spans="1:7">
      <c r="A103" s="430" t="str">
        <f t="shared" si="9"/>
        <v>ДФ АСТРА ГЛОБАЛ ЕКУИТИ</v>
      </c>
      <c r="B103" s="431" t="str">
        <f t="shared" si="10"/>
        <v>05-1654</v>
      </c>
      <c r="C103" s="432">
        <f t="shared" si="11"/>
        <v>44561</v>
      </c>
      <c r="D103" s="436" t="s">
        <v>820</v>
      </c>
      <c r="E103" s="441" t="s">
        <v>825</v>
      </c>
      <c r="F103" s="431" t="s">
        <v>829</v>
      </c>
      <c r="G103" s="435">
        <f>'2-OD'!G27</f>
        <v>0</v>
      </c>
    </row>
    <row r="104" spans="1:7">
      <c r="A104" s="430" t="str">
        <f t="shared" si="9"/>
        <v>ДФ АСТРА ГЛОБАЛ ЕКУИТИ</v>
      </c>
      <c r="B104" s="431" t="str">
        <f t="shared" si="10"/>
        <v>05-1654</v>
      </c>
      <c r="C104" s="432">
        <f t="shared" si="11"/>
        <v>44561</v>
      </c>
      <c r="D104" s="436"/>
      <c r="E104" s="441"/>
      <c r="F104" s="431" t="s">
        <v>829</v>
      </c>
      <c r="G104" s="435">
        <f>'2-OD'!G28</f>
        <v>0</v>
      </c>
    </row>
    <row r="105" spans="1:7">
      <c r="A105" s="430" t="str">
        <f t="shared" si="9"/>
        <v>ДФ АСТРА ГЛОБАЛ ЕКУИТИ</v>
      </c>
      <c r="B105" s="431" t="str">
        <f t="shared" si="10"/>
        <v>05-1654</v>
      </c>
      <c r="C105" s="432">
        <f t="shared" si="11"/>
        <v>44561</v>
      </c>
      <c r="D105" s="436" t="s">
        <v>821</v>
      </c>
      <c r="E105" s="441" t="s">
        <v>147</v>
      </c>
      <c r="F105" s="431" t="s">
        <v>829</v>
      </c>
      <c r="G105" s="435">
        <f>'2-OD'!G29</f>
        <v>0</v>
      </c>
    </row>
    <row r="106" spans="1:7">
      <c r="A106" s="430" t="str">
        <f t="shared" si="9"/>
        <v>ДФ АСТРА ГЛОБАЛ ЕКУИТИ</v>
      </c>
      <c r="B106" s="431" t="str">
        <f t="shared" si="10"/>
        <v>05-1654</v>
      </c>
      <c r="C106" s="432">
        <f t="shared" si="11"/>
        <v>44561</v>
      </c>
      <c r="D106" s="436" t="s">
        <v>822</v>
      </c>
      <c r="E106" s="441" t="s">
        <v>827</v>
      </c>
      <c r="F106" s="431" t="s">
        <v>829</v>
      </c>
      <c r="G106" s="435">
        <f>'2-OD'!G30</f>
        <v>288968</v>
      </c>
    </row>
    <row r="107" spans="1:7">
      <c r="A107" s="442" t="str">
        <f t="shared" si="9"/>
        <v>ДФ АСТРА ГЛОБАЛ ЕКУИТИ</v>
      </c>
      <c r="B107" s="443" t="str">
        <f t="shared" si="10"/>
        <v>05-1654</v>
      </c>
      <c r="C107" s="444">
        <f t="shared" si="11"/>
        <v>44561</v>
      </c>
      <c r="D107" s="445"/>
      <c r="E107" s="446" t="s">
        <v>986</v>
      </c>
      <c r="F107" s="443" t="s">
        <v>1367</v>
      </c>
      <c r="G107" s="447">
        <f>'3-OPP'!E12</f>
        <v>0</v>
      </c>
    </row>
    <row r="108" spans="1:7" ht="31.2">
      <c r="A108" s="442" t="str">
        <f t="shared" si="9"/>
        <v>ДФ АСТРА ГЛОБАЛ ЕКУИТИ</v>
      </c>
      <c r="B108" s="443" t="str">
        <f t="shared" si="10"/>
        <v>05-1654</v>
      </c>
      <c r="C108" s="444">
        <f t="shared" si="11"/>
        <v>44561</v>
      </c>
      <c r="D108" s="445" t="s">
        <v>830</v>
      </c>
      <c r="E108" s="448" t="s">
        <v>987</v>
      </c>
      <c r="F108" s="443" t="s">
        <v>1367</v>
      </c>
      <c r="G108" s="447">
        <f>'3-OPP'!E13</f>
        <v>1003118</v>
      </c>
    </row>
    <row r="109" spans="1:7">
      <c r="A109" s="442" t="str">
        <f t="shared" si="9"/>
        <v>ДФ АСТРА ГЛОБАЛ ЕКУИТИ</v>
      </c>
      <c r="B109" s="443" t="str">
        <f t="shared" si="10"/>
        <v>05-1654</v>
      </c>
      <c r="C109" s="444">
        <f t="shared" si="11"/>
        <v>44561</v>
      </c>
      <c r="D109" s="445" t="s">
        <v>831</v>
      </c>
      <c r="E109" s="448" t="s">
        <v>956</v>
      </c>
      <c r="F109" s="443" t="s">
        <v>1367</v>
      </c>
      <c r="G109" s="447">
        <f>'3-OPP'!E14</f>
        <v>0</v>
      </c>
    </row>
    <row r="110" spans="1:7">
      <c r="A110" s="442" t="str">
        <f t="shared" ref="A110:A141" si="12">dfName</f>
        <v>ДФ АСТРА ГЛОБАЛ ЕКУИТИ</v>
      </c>
      <c r="B110" s="443" t="str">
        <f t="shared" ref="B110:B141" si="13">dfRG</f>
        <v>05-1654</v>
      </c>
      <c r="C110" s="444">
        <f t="shared" ref="C110:C141" si="14">EndDate</f>
        <v>44561</v>
      </c>
      <c r="D110" s="445" t="s">
        <v>832</v>
      </c>
      <c r="E110" s="449" t="s">
        <v>63</v>
      </c>
      <c r="F110" s="443" t="s">
        <v>1367</v>
      </c>
      <c r="G110" s="447">
        <f>'3-OPP'!E15</f>
        <v>0</v>
      </c>
    </row>
    <row r="111" spans="1:7">
      <c r="A111" s="442" t="str">
        <f t="shared" si="12"/>
        <v>ДФ АСТРА ГЛОБАЛ ЕКУИТИ</v>
      </c>
      <c r="B111" s="443" t="str">
        <f t="shared" si="13"/>
        <v>05-1654</v>
      </c>
      <c r="C111" s="444">
        <f t="shared" si="14"/>
        <v>44561</v>
      </c>
      <c r="D111" s="445" t="s">
        <v>833</v>
      </c>
      <c r="E111" s="450" t="s">
        <v>957</v>
      </c>
      <c r="F111" s="443" t="s">
        <v>1367</v>
      </c>
      <c r="G111" s="447">
        <f>'3-OPP'!E16</f>
        <v>0</v>
      </c>
    </row>
    <row r="112" spans="1:7">
      <c r="A112" s="442" t="str">
        <f t="shared" si="12"/>
        <v>ДФ АСТРА ГЛОБАЛ ЕКУИТИ</v>
      </c>
      <c r="B112" s="443" t="str">
        <f t="shared" si="13"/>
        <v>05-1654</v>
      </c>
      <c r="C112" s="444">
        <f t="shared" si="14"/>
        <v>44561</v>
      </c>
      <c r="D112" s="445" t="s">
        <v>834</v>
      </c>
      <c r="E112" s="450" t="s">
        <v>988</v>
      </c>
      <c r="F112" s="443" t="s">
        <v>1367</v>
      </c>
      <c r="G112" s="447">
        <f>'3-OPP'!E17</f>
        <v>0</v>
      </c>
    </row>
    <row r="113" spans="1:7">
      <c r="A113" s="442" t="str">
        <f t="shared" si="12"/>
        <v>ДФ АСТРА ГЛОБАЛ ЕКУИТИ</v>
      </c>
      <c r="B113" s="443" t="str">
        <f t="shared" si="13"/>
        <v>05-1654</v>
      </c>
      <c r="C113" s="444">
        <f t="shared" si="14"/>
        <v>44561</v>
      </c>
      <c r="D113" s="445" t="s">
        <v>835</v>
      </c>
      <c r="E113" s="448" t="s">
        <v>984</v>
      </c>
      <c r="F113" s="443" t="s">
        <v>1367</v>
      </c>
      <c r="G113" s="447">
        <f>'3-OPP'!E18</f>
        <v>0</v>
      </c>
    </row>
    <row r="114" spans="1:7">
      <c r="A114" s="442" t="str">
        <f t="shared" si="12"/>
        <v>ДФ АСТРА ГЛОБАЛ ЕКУИТИ</v>
      </c>
      <c r="B114" s="443" t="str">
        <f t="shared" si="13"/>
        <v>05-1654</v>
      </c>
      <c r="C114" s="444">
        <f t="shared" si="14"/>
        <v>44561</v>
      </c>
      <c r="D114" s="451" t="s">
        <v>836</v>
      </c>
      <c r="E114" s="446" t="s">
        <v>985</v>
      </c>
      <c r="F114" s="443" t="s">
        <v>1367</v>
      </c>
      <c r="G114" s="447">
        <f>'3-OPP'!E19</f>
        <v>1003118</v>
      </c>
    </row>
    <row r="115" spans="1:7">
      <c r="A115" s="442" t="str">
        <f t="shared" si="12"/>
        <v>ДФ АСТРА ГЛОБАЛ ЕКУИТИ</v>
      </c>
      <c r="B115" s="443" t="str">
        <f t="shared" si="13"/>
        <v>05-1654</v>
      </c>
      <c r="C115" s="444">
        <f t="shared" si="14"/>
        <v>44561</v>
      </c>
      <c r="D115" s="445"/>
      <c r="E115" s="446" t="s">
        <v>123</v>
      </c>
      <c r="F115" s="443" t="s">
        <v>1367</v>
      </c>
      <c r="G115" s="447">
        <f>'3-OPP'!E20</f>
        <v>0</v>
      </c>
    </row>
    <row r="116" spans="1:7" ht="31.2">
      <c r="A116" s="442" t="str">
        <f t="shared" si="12"/>
        <v>ДФ АСТРА ГЛОБАЛ ЕКУИТИ</v>
      </c>
      <c r="B116" s="443" t="str">
        <f t="shared" si="13"/>
        <v>05-1654</v>
      </c>
      <c r="C116" s="444">
        <f t="shared" si="14"/>
        <v>44561</v>
      </c>
      <c r="D116" s="445" t="s">
        <v>837</v>
      </c>
      <c r="E116" s="448" t="s">
        <v>958</v>
      </c>
      <c r="F116" s="443" t="s">
        <v>1367</v>
      </c>
      <c r="G116" s="447">
        <f>'3-OPP'!E21</f>
        <v>-782504</v>
      </c>
    </row>
    <row r="117" spans="1:7" ht="31.2">
      <c r="A117" s="442" t="str">
        <f t="shared" si="12"/>
        <v>ДФ АСТРА ГЛОБАЛ ЕКУИТИ</v>
      </c>
      <c r="B117" s="443" t="str">
        <f t="shared" si="13"/>
        <v>05-1654</v>
      </c>
      <c r="C117" s="444">
        <f t="shared" si="14"/>
        <v>44561</v>
      </c>
      <c r="D117" s="445" t="s">
        <v>838</v>
      </c>
      <c r="E117" s="448" t="s">
        <v>959</v>
      </c>
      <c r="F117" s="443" t="s">
        <v>1367</v>
      </c>
      <c r="G117" s="447">
        <f>'3-OPP'!E22</f>
        <v>0</v>
      </c>
    </row>
    <row r="118" spans="1:7">
      <c r="A118" s="442" t="str">
        <f t="shared" si="12"/>
        <v>ДФ АСТРА ГЛОБАЛ ЕКУИТИ</v>
      </c>
      <c r="B118" s="443" t="str">
        <f t="shared" si="13"/>
        <v>05-1654</v>
      </c>
      <c r="C118" s="444">
        <f t="shared" si="14"/>
        <v>44561</v>
      </c>
      <c r="D118" s="445" t="s">
        <v>839</v>
      </c>
      <c r="E118" s="448" t="s">
        <v>960</v>
      </c>
      <c r="F118" s="443" t="s">
        <v>1367</v>
      </c>
      <c r="G118" s="447">
        <f>'3-OPP'!E23</f>
        <v>0</v>
      </c>
    </row>
    <row r="119" spans="1:7">
      <c r="A119" s="442" t="str">
        <f t="shared" si="12"/>
        <v>ДФ АСТРА ГЛОБАЛ ЕКУИТИ</v>
      </c>
      <c r="B119" s="443" t="str">
        <f t="shared" si="13"/>
        <v>05-1654</v>
      </c>
      <c r="C119" s="444">
        <f t="shared" si="14"/>
        <v>44561</v>
      </c>
      <c r="D119" s="445" t="s">
        <v>840</v>
      </c>
      <c r="E119" s="448" t="s">
        <v>961</v>
      </c>
      <c r="F119" s="443" t="s">
        <v>1367</v>
      </c>
      <c r="G119" s="447">
        <f>'3-OPP'!E24</f>
        <v>2449</v>
      </c>
    </row>
    <row r="120" spans="1:7">
      <c r="A120" s="442" t="str">
        <f t="shared" si="12"/>
        <v>ДФ АСТРА ГЛОБАЛ ЕКУИТИ</v>
      </c>
      <c r="B120" s="443" t="str">
        <f t="shared" si="13"/>
        <v>05-1654</v>
      </c>
      <c r="C120" s="444">
        <f t="shared" si="14"/>
        <v>44561</v>
      </c>
      <c r="D120" s="445" t="s">
        <v>841</v>
      </c>
      <c r="E120" s="450" t="s">
        <v>962</v>
      </c>
      <c r="F120" s="443" t="s">
        <v>1367</v>
      </c>
      <c r="G120" s="447">
        <f>'3-OPP'!E25</f>
        <v>-8606</v>
      </c>
    </row>
    <row r="121" spans="1:7">
      <c r="A121" s="442" t="str">
        <f t="shared" si="12"/>
        <v>ДФ АСТРА ГЛОБАЛ ЕКУИТИ</v>
      </c>
      <c r="B121" s="443" t="str">
        <f t="shared" si="13"/>
        <v>05-1654</v>
      </c>
      <c r="C121" s="444">
        <f t="shared" si="14"/>
        <v>44561</v>
      </c>
      <c r="D121" s="445" t="s">
        <v>842</v>
      </c>
      <c r="E121" s="450" t="s">
        <v>963</v>
      </c>
      <c r="F121" s="443" t="s">
        <v>1367</v>
      </c>
      <c r="G121" s="447">
        <f>'3-OPP'!E26</f>
        <v>-2882</v>
      </c>
    </row>
    <row r="122" spans="1:7">
      <c r="A122" s="442" t="str">
        <f t="shared" si="12"/>
        <v>ДФ АСТРА ГЛОБАЛ ЕКУИТИ</v>
      </c>
      <c r="B122" s="443" t="str">
        <f t="shared" si="13"/>
        <v>05-1654</v>
      </c>
      <c r="C122" s="444">
        <f t="shared" si="14"/>
        <v>44561</v>
      </c>
      <c r="D122" s="445" t="s">
        <v>843</v>
      </c>
      <c r="E122" s="450" t="s">
        <v>964</v>
      </c>
      <c r="F122" s="443" t="s">
        <v>1367</v>
      </c>
      <c r="G122" s="447">
        <f>'3-OPP'!E27</f>
        <v>4035</v>
      </c>
    </row>
    <row r="123" spans="1:7">
      <c r="A123" s="442" t="str">
        <f t="shared" si="12"/>
        <v>ДФ АСТРА ГЛОБАЛ ЕКУИТИ</v>
      </c>
      <c r="B123" s="443" t="str">
        <f t="shared" si="13"/>
        <v>05-1654</v>
      </c>
      <c r="C123" s="444">
        <f t="shared" si="14"/>
        <v>44561</v>
      </c>
      <c r="D123" s="445" t="s">
        <v>844</v>
      </c>
      <c r="E123" s="448" t="s">
        <v>965</v>
      </c>
      <c r="F123" s="443" t="s">
        <v>1367</v>
      </c>
      <c r="G123" s="447">
        <f>'3-OPP'!E28</f>
        <v>-1222</v>
      </c>
    </row>
    <row r="124" spans="1:7" ht="31.2">
      <c r="A124" s="442" t="str">
        <f t="shared" si="12"/>
        <v>ДФ АСТРА ГЛОБАЛ ЕКУИТИ</v>
      </c>
      <c r="B124" s="443" t="str">
        <f t="shared" si="13"/>
        <v>05-1654</v>
      </c>
      <c r="C124" s="444">
        <f t="shared" si="14"/>
        <v>44561</v>
      </c>
      <c r="D124" s="451" t="s">
        <v>845</v>
      </c>
      <c r="E124" s="446" t="s">
        <v>115</v>
      </c>
      <c r="F124" s="443" t="s">
        <v>1367</v>
      </c>
      <c r="G124" s="447">
        <f>'3-OPP'!E29</f>
        <v>-788730</v>
      </c>
    </row>
    <row r="125" spans="1:7">
      <c r="A125" s="442" t="str">
        <f t="shared" si="12"/>
        <v>ДФ АСТРА ГЛОБАЛ ЕКУИТИ</v>
      </c>
      <c r="B125" s="443" t="str">
        <f t="shared" si="13"/>
        <v>05-1654</v>
      </c>
      <c r="C125" s="444">
        <f t="shared" si="14"/>
        <v>44561</v>
      </c>
      <c r="D125" s="445"/>
      <c r="E125" s="446" t="s">
        <v>124</v>
      </c>
      <c r="F125" s="443" t="s">
        <v>1367</v>
      </c>
      <c r="G125" s="447">
        <f>'3-OPP'!E30</f>
        <v>0</v>
      </c>
    </row>
    <row r="126" spans="1:7">
      <c r="A126" s="442" t="str">
        <f t="shared" si="12"/>
        <v>ДФ АСТРА ГЛОБАЛ ЕКУИТИ</v>
      </c>
      <c r="B126" s="443" t="str">
        <f t="shared" si="13"/>
        <v>05-1654</v>
      </c>
      <c r="C126" s="444">
        <f t="shared" si="14"/>
        <v>44561</v>
      </c>
      <c r="D126" s="445" t="s">
        <v>846</v>
      </c>
      <c r="E126" s="448" t="s">
        <v>966</v>
      </c>
      <c r="F126" s="443" t="s">
        <v>1367</v>
      </c>
      <c r="G126" s="447">
        <f>'3-OPP'!E31</f>
        <v>0</v>
      </c>
    </row>
    <row r="127" spans="1:7">
      <c r="A127" s="442" t="str">
        <f t="shared" si="12"/>
        <v>ДФ АСТРА ГЛОБАЛ ЕКУИТИ</v>
      </c>
      <c r="B127" s="443" t="str">
        <f t="shared" si="13"/>
        <v>05-1654</v>
      </c>
      <c r="C127" s="444">
        <f t="shared" si="14"/>
        <v>44561</v>
      </c>
      <c r="D127" s="445" t="s">
        <v>847</v>
      </c>
      <c r="E127" s="448" t="s">
        <v>967</v>
      </c>
      <c r="F127" s="443" t="s">
        <v>1367</v>
      </c>
      <c r="G127" s="447">
        <f>'3-OPP'!E32</f>
        <v>0</v>
      </c>
    </row>
    <row r="128" spans="1:7">
      <c r="A128" s="442" t="str">
        <f t="shared" si="12"/>
        <v>ДФ АСТРА ГЛОБАЛ ЕКУИТИ</v>
      </c>
      <c r="B128" s="443" t="str">
        <f t="shared" si="13"/>
        <v>05-1654</v>
      </c>
      <c r="C128" s="444">
        <f t="shared" si="14"/>
        <v>44561</v>
      </c>
      <c r="D128" s="445" t="s">
        <v>848</v>
      </c>
      <c r="E128" s="448" t="s">
        <v>968</v>
      </c>
      <c r="F128" s="443" t="s">
        <v>1367</v>
      </c>
      <c r="G128" s="447">
        <f>'3-OPP'!E33</f>
        <v>0</v>
      </c>
    </row>
    <row r="129" spans="1:7">
      <c r="A129" s="442" t="str">
        <f t="shared" si="12"/>
        <v>ДФ АСТРА ГЛОБАЛ ЕКУИТИ</v>
      </c>
      <c r="B129" s="443" t="str">
        <f t="shared" si="13"/>
        <v>05-1654</v>
      </c>
      <c r="C129" s="444">
        <f t="shared" si="14"/>
        <v>44561</v>
      </c>
      <c r="D129" s="445" t="s">
        <v>849</v>
      </c>
      <c r="E129" s="448" t="s">
        <v>969</v>
      </c>
      <c r="F129" s="443" t="s">
        <v>1367</v>
      </c>
      <c r="G129" s="447">
        <f>'3-OPP'!E34</f>
        <v>0</v>
      </c>
    </row>
    <row r="130" spans="1:7" ht="31.2">
      <c r="A130" s="442" t="str">
        <f t="shared" si="12"/>
        <v>ДФ АСТРА ГЛОБАЛ ЕКУИТИ</v>
      </c>
      <c r="B130" s="443" t="str">
        <f t="shared" si="13"/>
        <v>05-1654</v>
      </c>
      <c r="C130" s="444">
        <f t="shared" si="14"/>
        <v>44561</v>
      </c>
      <c r="D130" s="445" t="s">
        <v>850</v>
      </c>
      <c r="E130" s="448" t="s">
        <v>970</v>
      </c>
      <c r="F130" s="443" t="s">
        <v>1367</v>
      </c>
      <c r="G130" s="447">
        <f>'3-OPP'!E35</f>
        <v>0</v>
      </c>
    </row>
    <row r="131" spans="1:7" ht="31.2">
      <c r="A131" s="442" t="str">
        <f t="shared" si="12"/>
        <v>ДФ АСТРА ГЛОБАЛ ЕКУИТИ</v>
      </c>
      <c r="B131" s="443" t="str">
        <f t="shared" si="13"/>
        <v>05-1654</v>
      </c>
      <c r="C131" s="444">
        <f t="shared" si="14"/>
        <v>44561</v>
      </c>
      <c r="D131" s="451" t="s">
        <v>851</v>
      </c>
      <c r="E131" s="446" t="s">
        <v>148</v>
      </c>
      <c r="F131" s="443" t="s">
        <v>1367</v>
      </c>
      <c r="G131" s="447">
        <f>'3-OPP'!E36</f>
        <v>0</v>
      </c>
    </row>
    <row r="132" spans="1:7" ht="31.2">
      <c r="A132" s="442" t="str">
        <f t="shared" si="12"/>
        <v>ДФ АСТРА ГЛОБАЛ ЕКУИТИ</v>
      </c>
      <c r="B132" s="443" t="str">
        <f t="shared" si="13"/>
        <v>05-1654</v>
      </c>
      <c r="C132" s="444">
        <f t="shared" si="14"/>
        <v>44561</v>
      </c>
      <c r="D132" s="451" t="s">
        <v>852</v>
      </c>
      <c r="E132" s="446" t="s">
        <v>62</v>
      </c>
      <c r="F132" s="443" t="s">
        <v>1367</v>
      </c>
      <c r="G132" s="447">
        <f>'3-OPP'!E37</f>
        <v>214388</v>
      </c>
    </row>
    <row r="133" spans="1:7" ht="31.2">
      <c r="A133" s="442" t="str">
        <f t="shared" si="12"/>
        <v>ДФ АСТРА ГЛОБАЛ ЕКУИТИ</v>
      </c>
      <c r="B133" s="443" t="str">
        <f t="shared" si="13"/>
        <v>05-1654</v>
      </c>
      <c r="C133" s="444">
        <f t="shared" si="14"/>
        <v>44561</v>
      </c>
      <c r="D133" s="451" t="s">
        <v>853</v>
      </c>
      <c r="E133" s="446" t="s">
        <v>982</v>
      </c>
      <c r="F133" s="443" t="s">
        <v>1367</v>
      </c>
      <c r="G133" s="447">
        <f>'3-OPP'!E38</f>
        <v>100</v>
      </c>
    </row>
    <row r="134" spans="1:7" ht="31.2">
      <c r="A134" s="442" t="str">
        <f t="shared" si="12"/>
        <v>ДФ АСТРА ГЛОБАЛ ЕКУИТИ</v>
      </c>
      <c r="B134" s="443" t="str">
        <f t="shared" si="13"/>
        <v>05-1654</v>
      </c>
      <c r="C134" s="444">
        <f t="shared" si="14"/>
        <v>44561</v>
      </c>
      <c r="D134" s="451" t="s">
        <v>854</v>
      </c>
      <c r="E134" s="446" t="s">
        <v>983</v>
      </c>
      <c r="F134" s="443" t="s">
        <v>1367</v>
      </c>
      <c r="G134" s="447">
        <f>'3-OPP'!E39</f>
        <v>214488</v>
      </c>
    </row>
    <row r="135" spans="1:7">
      <c r="A135" s="442" t="str">
        <f t="shared" si="12"/>
        <v>ДФ АСТРА ГЛОБАЛ ЕКУИТИ</v>
      </c>
      <c r="B135" s="443" t="str">
        <f t="shared" si="13"/>
        <v>05-1654</v>
      </c>
      <c r="C135" s="444">
        <f t="shared" si="14"/>
        <v>44561</v>
      </c>
      <c r="D135" s="445" t="s">
        <v>855</v>
      </c>
      <c r="E135" s="449" t="s">
        <v>91</v>
      </c>
      <c r="F135" s="443" t="s">
        <v>1367</v>
      </c>
      <c r="G135" s="447">
        <f>'3-OPP'!E40</f>
        <v>214488</v>
      </c>
    </row>
    <row r="136" spans="1:7">
      <c r="A136" s="430" t="str">
        <f t="shared" si="12"/>
        <v>ДФ АСТРА ГЛОБАЛ ЕКУИТИ</v>
      </c>
      <c r="B136" s="431" t="str">
        <f t="shared" si="13"/>
        <v>05-1654</v>
      </c>
      <c r="C136" s="432">
        <f t="shared" si="14"/>
        <v>44561</v>
      </c>
      <c r="D136" s="452" t="s">
        <v>856</v>
      </c>
      <c r="E136" s="453" t="s">
        <v>95</v>
      </c>
      <c r="F136" s="431" t="s">
        <v>1368</v>
      </c>
      <c r="G136" s="435">
        <f>'4-OSK'!I13</f>
        <v>0</v>
      </c>
    </row>
    <row r="137" spans="1:7">
      <c r="A137" s="430" t="str">
        <f t="shared" si="12"/>
        <v>ДФ АСТРА ГЛОБАЛ ЕКУИТИ</v>
      </c>
      <c r="B137" s="431" t="str">
        <f t="shared" si="13"/>
        <v>05-1654</v>
      </c>
      <c r="C137" s="432">
        <f t="shared" si="14"/>
        <v>44561</v>
      </c>
      <c r="D137" s="452" t="s">
        <v>857</v>
      </c>
      <c r="E137" s="453" t="s">
        <v>49</v>
      </c>
      <c r="F137" s="431" t="s">
        <v>1368</v>
      </c>
      <c r="G137" s="435">
        <f>'4-OSK'!I14</f>
        <v>100</v>
      </c>
    </row>
    <row r="138" spans="1:7">
      <c r="A138" s="430" t="str">
        <f t="shared" si="12"/>
        <v>ДФ АСТРА ГЛОБАЛ ЕКУИТИ</v>
      </c>
      <c r="B138" s="431" t="str">
        <f t="shared" si="13"/>
        <v>05-1654</v>
      </c>
      <c r="C138" s="432">
        <f t="shared" si="14"/>
        <v>44561</v>
      </c>
      <c r="D138" s="452" t="s">
        <v>858</v>
      </c>
      <c r="E138" s="453" t="s">
        <v>50</v>
      </c>
      <c r="F138" s="431" t="s">
        <v>1368</v>
      </c>
      <c r="G138" s="435">
        <f>'4-OSK'!I15</f>
        <v>0</v>
      </c>
    </row>
    <row r="139" spans="1:7">
      <c r="A139" s="430" t="str">
        <f t="shared" si="12"/>
        <v>ДФ АСТРА ГЛОБАЛ ЕКУИТИ</v>
      </c>
      <c r="B139" s="431" t="str">
        <f t="shared" si="13"/>
        <v>05-1654</v>
      </c>
      <c r="C139" s="432">
        <f t="shared" si="14"/>
        <v>44561</v>
      </c>
      <c r="D139" s="452" t="s">
        <v>859</v>
      </c>
      <c r="E139" s="454" t="s">
        <v>224</v>
      </c>
      <c r="F139" s="431" t="s">
        <v>1368</v>
      </c>
      <c r="G139" s="435">
        <f>'4-OSK'!I16</f>
        <v>0</v>
      </c>
    </row>
    <row r="140" spans="1:7">
      <c r="A140" s="430" t="str">
        <f t="shared" si="12"/>
        <v>ДФ АСТРА ГЛОБАЛ ЕКУИТИ</v>
      </c>
      <c r="B140" s="431" t="str">
        <f t="shared" si="13"/>
        <v>05-1654</v>
      </c>
      <c r="C140" s="432">
        <f t="shared" si="14"/>
        <v>44561</v>
      </c>
      <c r="D140" s="452" t="s">
        <v>860</v>
      </c>
      <c r="E140" s="454" t="s">
        <v>971</v>
      </c>
      <c r="F140" s="431" t="s">
        <v>1368</v>
      </c>
      <c r="G140" s="435">
        <f>'4-OSK'!I17</f>
        <v>0</v>
      </c>
    </row>
    <row r="141" spans="1:7">
      <c r="A141" s="430" t="str">
        <f t="shared" si="12"/>
        <v>ДФ АСТРА ГЛОБАЛ ЕКУИТИ</v>
      </c>
      <c r="B141" s="431" t="str">
        <f t="shared" si="13"/>
        <v>05-1654</v>
      </c>
      <c r="C141" s="432">
        <f t="shared" si="14"/>
        <v>44561</v>
      </c>
      <c r="D141" s="452" t="s">
        <v>861</v>
      </c>
      <c r="E141" s="453" t="s">
        <v>51</v>
      </c>
      <c r="F141" s="431" t="s">
        <v>1368</v>
      </c>
      <c r="G141" s="435">
        <f>'4-OSK'!I18</f>
        <v>100</v>
      </c>
    </row>
    <row r="142" spans="1:7">
      <c r="A142" s="430" t="str">
        <f t="shared" ref="A142:A155" si="15">dfName</f>
        <v>ДФ АСТРА ГЛОБАЛ ЕКУИТИ</v>
      </c>
      <c r="B142" s="431" t="str">
        <f t="shared" ref="B142:B155" si="16">dfRG</f>
        <v>05-1654</v>
      </c>
      <c r="C142" s="432">
        <f t="shared" ref="C142:C155" si="17">EndDate</f>
        <v>44561</v>
      </c>
      <c r="D142" s="452" t="s">
        <v>862</v>
      </c>
      <c r="E142" s="453" t="s">
        <v>149</v>
      </c>
      <c r="F142" s="431" t="s">
        <v>1368</v>
      </c>
      <c r="G142" s="435">
        <f>'4-OSK'!I19</f>
        <v>1003118</v>
      </c>
    </row>
    <row r="143" spans="1:7">
      <c r="A143" s="430" t="str">
        <f t="shared" si="15"/>
        <v>ДФ АСТРА ГЛОБАЛ ЕКУИТИ</v>
      </c>
      <c r="B143" s="431" t="str">
        <f t="shared" si="16"/>
        <v>05-1654</v>
      </c>
      <c r="C143" s="432">
        <f t="shared" si="17"/>
        <v>44561</v>
      </c>
      <c r="D143" s="452" t="s">
        <v>863</v>
      </c>
      <c r="E143" s="454" t="s">
        <v>225</v>
      </c>
      <c r="F143" s="431" t="s">
        <v>1368</v>
      </c>
      <c r="G143" s="435">
        <f>'4-OSK'!I20</f>
        <v>1031724</v>
      </c>
    </row>
    <row r="144" spans="1:7">
      <c r="A144" s="430" t="str">
        <f t="shared" si="15"/>
        <v>ДФ АСТРА ГЛОБАЛ ЕКУИТИ</v>
      </c>
      <c r="B144" s="431" t="str">
        <f t="shared" si="16"/>
        <v>05-1654</v>
      </c>
      <c r="C144" s="432">
        <f t="shared" si="17"/>
        <v>44561</v>
      </c>
      <c r="D144" s="452" t="s">
        <v>864</v>
      </c>
      <c r="E144" s="454" t="s">
        <v>226</v>
      </c>
      <c r="F144" s="431" t="s">
        <v>1368</v>
      </c>
      <c r="G144" s="435">
        <f>'4-OSK'!I21</f>
        <v>-28606</v>
      </c>
    </row>
    <row r="145" spans="1:7">
      <c r="A145" s="430" t="str">
        <f t="shared" si="15"/>
        <v>ДФ АСТРА ГЛОБАЛ ЕКУИТИ</v>
      </c>
      <c r="B145" s="431" t="str">
        <f t="shared" si="16"/>
        <v>05-1654</v>
      </c>
      <c r="C145" s="432">
        <f t="shared" si="17"/>
        <v>44561</v>
      </c>
      <c r="D145" s="452" t="s">
        <v>865</v>
      </c>
      <c r="E145" s="453" t="s">
        <v>52</v>
      </c>
      <c r="F145" s="431" t="s">
        <v>1368</v>
      </c>
      <c r="G145" s="435">
        <f>'4-OSK'!I22</f>
        <v>17000</v>
      </c>
    </row>
    <row r="146" spans="1:7">
      <c r="A146" s="430" t="str">
        <f t="shared" si="15"/>
        <v>ДФ АСТРА ГЛОБАЛ ЕКУИТИ</v>
      </c>
      <c r="B146" s="431" t="str">
        <f t="shared" si="16"/>
        <v>05-1654</v>
      </c>
      <c r="C146" s="432">
        <f t="shared" si="17"/>
        <v>44561</v>
      </c>
      <c r="D146" s="452" t="s">
        <v>866</v>
      </c>
      <c r="E146" s="454" t="s">
        <v>53</v>
      </c>
      <c r="F146" s="431" t="s">
        <v>1368</v>
      </c>
      <c r="G146" s="435">
        <f>'4-OSK'!I23</f>
        <v>0</v>
      </c>
    </row>
    <row r="147" spans="1:7">
      <c r="A147" s="430" t="str">
        <f t="shared" si="15"/>
        <v>ДФ АСТРА ГЛОБАЛ ЕКУИТИ</v>
      </c>
      <c r="B147" s="431" t="str">
        <f t="shared" si="16"/>
        <v>05-1654</v>
      </c>
      <c r="C147" s="432">
        <f t="shared" si="17"/>
        <v>44561</v>
      </c>
      <c r="D147" s="452" t="s">
        <v>867</v>
      </c>
      <c r="E147" s="454" t="s">
        <v>227</v>
      </c>
      <c r="F147" s="431" t="s">
        <v>1368</v>
      </c>
      <c r="G147" s="435">
        <f>'4-OSK'!I24</f>
        <v>0</v>
      </c>
    </row>
    <row r="148" spans="1:7">
      <c r="A148" s="430" t="str">
        <f t="shared" si="15"/>
        <v>ДФ АСТРА ГЛОБАЛ ЕКУИТИ</v>
      </c>
      <c r="B148" s="431" t="str">
        <f t="shared" si="16"/>
        <v>05-1654</v>
      </c>
      <c r="C148" s="432">
        <f t="shared" si="17"/>
        <v>44561</v>
      </c>
      <c r="D148" s="452" t="s">
        <v>868</v>
      </c>
      <c r="E148" s="454" t="s">
        <v>228</v>
      </c>
      <c r="F148" s="431" t="s">
        <v>1368</v>
      </c>
      <c r="G148" s="435">
        <f>'4-OSK'!I25</f>
        <v>0</v>
      </c>
    </row>
    <row r="149" spans="1:7">
      <c r="A149" s="430" t="str">
        <f t="shared" si="15"/>
        <v>ДФ АСТРА ГЛОБАЛ ЕКУИТИ</v>
      </c>
      <c r="B149" s="431" t="str">
        <f t="shared" si="16"/>
        <v>05-1654</v>
      </c>
      <c r="C149" s="432">
        <f t="shared" si="17"/>
        <v>44561</v>
      </c>
      <c r="D149" s="452" t="s">
        <v>869</v>
      </c>
      <c r="E149" s="454" t="s">
        <v>54</v>
      </c>
      <c r="F149" s="431" t="s">
        <v>1368</v>
      </c>
      <c r="G149" s="435">
        <f>'4-OSK'!I26</f>
        <v>0</v>
      </c>
    </row>
    <row r="150" spans="1:7" ht="31.2">
      <c r="A150" s="430" t="str">
        <f t="shared" si="15"/>
        <v>ДФ АСТРА ГЛОБАЛ ЕКУИТИ</v>
      </c>
      <c r="B150" s="431" t="str">
        <f t="shared" si="16"/>
        <v>05-1654</v>
      </c>
      <c r="C150" s="432">
        <f t="shared" si="17"/>
        <v>44561</v>
      </c>
      <c r="D150" s="452" t="s">
        <v>870</v>
      </c>
      <c r="E150" s="454" t="s">
        <v>150</v>
      </c>
      <c r="F150" s="431" t="s">
        <v>1368</v>
      </c>
      <c r="G150" s="435">
        <f>'4-OSK'!I27</f>
        <v>0</v>
      </c>
    </row>
    <row r="151" spans="1:7">
      <c r="A151" s="430" t="str">
        <f t="shared" si="15"/>
        <v>ДФ АСТРА ГЛОБАЛ ЕКУИТИ</v>
      </c>
      <c r="B151" s="431" t="str">
        <f t="shared" si="16"/>
        <v>05-1654</v>
      </c>
      <c r="C151" s="432">
        <f t="shared" si="17"/>
        <v>44561</v>
      </c>
      <c r="D151" s="452" t="s">
        <v>871</v>
      </c>
      <c r="E151" s="454" t="s">
        <v>972</v>
      </c>
      <c r="F151" s="431" t="s">
        <v>1368</v>
      </c>
      <c r="G151" s="435">
        <f>'4-OSK'!I28</f>
        <v>0</v>
      </c>
    </row>
    <row r="152" spans="1:7">
      <c r="A152" s="430" t="str">
        <f t="shared" si="15"/>
        <v>ДФ АСТРА ГЛОБАЛ ЕКУИТИ</v>
      </c>
      <c r="B152" s="431" t="str">
        <f t="shared" si="16"/>
        <v>05-1654</v>
      </c>
      <c r="C152" s="432">
        <f t="shared" si="17"/>
        <v>44561</v>
      </c>
      <c r="D152" s="452" t="s">
        <v>872</v>
      </c>
      <c r="E152" s="454" t="s">
        <v>973</v>
      </c>
      <c r="F152" s="431" t="s">
        <v>1368</v>
      </c>
      <c r="G152" s="435">
        <f>'4-OSK'!I29</f>
        <v>0</v>
      </c>
    </row>
    <row r="153" spans="1:7" ht="31.2">
      <c r="A153" s="430" t="str">
        <f t="shared" si="15"/>
        <v>ДФ АСТРА ГЛОБАЛ ЕКУИТИ</v>
      </c>
      <c r="B153" s="431" t="str">
        <f t="shared" si="16"/>
        <v>05-1654</v>
      </c>
      <c r="C153" s="432">
        <f t="shared" si="17"/>
        <v>44561</v>
      </c>
      <c r="D153" s="452" t="s">
        <v>873</v>
      </c>
      <c r="E153" s="454" t="s">
        <v>151</v>
      </c>
      <c r="F153" s="431" t="s">
        <v>1368</v>
      </c>
      <c r="G153" s="435">
        <f>'4-OSK'!I30</f>
        <v>0</v>
      </c>
    </row>
    <row r="154" spans="1:7">
      <c r="A154" s="430" t="str">
        <f t="shared" si="15"/>
        <v>ДФ АСТРА ГЛОБАЛ ЕКУИТИ</v>
      </c>
      <c r="B154" s="431" t="str">
        <f t="shared" si="16"/>
        <v>05-1654</v>
      </c>
      <c r="C154" s="432">
        <f t="shared" si="17"/>
        <v>44561</v>
      </c>
      <c r="D154" s="452" t="s">
        <v>874</v>
      </c>
      <c r="E154" s="454" t="s">
        <v>972</v>
      </c>
      <c r="F154" s="431" t="s">
        <v>1368</v>
      </c>
      <c r="G154" s="435">
        <f>'4-OSK'!I31</f>
        <v>0</v>
      </c>
    </row>
    <row r="155" spans="1:7">
      <c r="A155" s="430" t="str">
        <f t="shared" si="15"/>
        <v>ДФ АСТРА ГЛОБАЛ ЕКУИТИ</v>
      </c>
      <c r="B155" s="431" t="str">
        <f t="shared" si="16"/>
        <v>05-1654</v>
      </c>
      <c r="C155" s="432">
        <f t="shared" si="17"/>
        <v>44561</v>
      </c>
      <c r="D155" s="452" t="s">
        <v>875</v>
      </c>
      <c r="E155" s="454" t="s">
        <v>973</v>
      </c>
      <c r="F155" s="431" t="s">
        <v>1368</v>
      </c>
      <c r="G155" s="435">
        <f>'4-OSK'!I32</f>
        <v>0</v>
      </c>
    </row>
    <row r="156" spans="1:7">
      <c r="A156" s="430"/>
      <c r="B156" s="431"/>
      <c r="C156" s="432"/>
      <c r="D156" s="452" t="s">
        <v>876</v>
      </c>
      <c r="E156" s="454" t="s">
        <v>117</v>
      </c>
      <c r="F156" s="431" t="s">
        <v>1368</v>
      </c>
      <c r="G156" s="435">
        <f>'4-OSK'!I33</f>
        <v>0</v>
      </c>
    </row>
    <row r="157" spans="1:7">
      <c r="A157" s="430" t="str">
        <f t="shared" ref="A157:A199" si="18">dfName</f>
        <v>ДФ АСТРА ГЛОБАЛ ЕКУИТИ</v>
      </c>
      <c r="B157" s="431" t="str">
        <f t="shared" ref="B157:B199" si="19">dfRG</f>
        <v>05-1654</v>
      </c>
      <c r="C157" s="432">
        <f t="shared" ref="C157:C199" si="20">EndDate</f>
        <v>44561</v>
      </c>
      <c r="D157" s="452" t="s">
        <v>865</v>
      </c>
      <c r="E157" s="453" t="s">
        <v>55</v>
      </c>
      <c r="F157" s="431" t="s">
        <v>1368</v>
      </c>
      <c r="G157" s="435">
        <f>'4-OSK'!I34</f>
        <v>1020218</v>
      </c>
    </row>
    <row r="158" spans="1:7">
      <c r="A158" s="430" t="str">
        <f t="shared" si="18"/>
        <v>ДФ АСТРА ГЛОБАЛ ЕКУИТИ</v>
      </c>
      <c r="B158" s="431" t="str">
        <f t="shared" si="19"/>
        <v>05-1654</v>
      </c>
      <c r="C158" s="432">
        <f t="shared" si="20"/>
        <v>44561</v>
      </c>
      <c r="D158" s="452" t="s">
        <v>877</v>
      </c>
      <c r="E158" s="454" t="s">
        <v>126</v>
      </c>
      <c r="F158" s="431" t="s">
        <v>1368</v>
      </c>
      <c r="G158" s="435">
        <f>'4-OSK'!I35</f>
        <v>0</v>
      </c>
    </row>
    <row r="159" spans="1:7" ht="31.2">
      <c r="A159" s="430" t="str">
        <f t="shared" si="18"/>
        <v>ДФ АСТРА ГЛОБАЛ ЕКУИТИ</v>
      </c>
      <c r="B159" s="431" t="str">
        <f t="shared" si="19"/>
        <v>05-1654</v>
      </c>
      <c r="C159" s="432">
        <f t="shared" si="20"/>
        <v>44561</v>
      </c>
      <c r="D159" s="452" t="s">
        <v>878</v>
      </c>
      <c r="E159" s="453" t="s">
        <v>56</v>
      </c>
      <c r="F159" s="431" t="s">
        <v>1368</v>
      </c>
      <c r="G159" s="435">
        <f>'4-OSK'!I36</f>
        <v>1020218</v>
      </c>
    </row>
    <row r="160" spans="1:7">
      <c r="A160" s="471" t="str">
        <f t="shared" si="18"/>
        <v>ДФ АСТРА ГЛОБАЛ ЕКУИТИ</v>
      </c>
      <c r="B160" s="472" t="str">
        <f t="shared" si="19"/>
        <v>05-1654</v>
      </c>
      <c r="C160" s="473">
        <f t="shared" si="20"/>
        <v>44561</v>
      </c>
      <c r="D160" s="569" t="s">
        <v>1395</v>
      </c>
      <c r="E160" s="570" t="s">
        <v>1408</v>
      </c>
      <c r="F160" s="472" t="s">
        <v>1409</v>
      </c>
      <c r="G160" s="598" t="str">
        <f>'5-DI'!D11</f>
        <v>EUR</v>
      </c>
    </row>
    <row r="161" spans="1:7">
      <c r="A161" s="471" t="str">
        <f t="shared" si="18"/>
        <v>ДФ АСТРА ГЛОБАЛ ЕКУИТИ</v>
      </c>
      <c r="B161" s="472" t="str">
        <f t="shared" si="19"/>
        <v>05-1654</v>
      </c>
      <c r="C161" s="473">
        <f t="shared" si="20"/>
        <v>44561</v>
      </c>
      <c r="D161" s="569" t="s">
        <v>1396</v>
      </c>
      <c r="E161" s="570" t="s">
        <v>1374</v>
      </c>
      <c r="F161" s="472" t="s">
        <v>1409</v>
      </c>
      <c r="G161" s="599">
        <f>'5-DI'!D12</f>
        <v>5.0875000000000004</v>
      </c>
    </row>
    <row r="162" spans="1:7">
      <c r="A162" s="471" t="str">
        <f t="shared" si="18"/>
        <v>ДФ АСТРА ГЛОБАЛ ЕКУИТИ</v>
      </c>
      <c r="B162" s="472" t="str">
        <f t="shared" si="19"/>
        <v>05-1654</v>
      </c>
      <c r="C162" s="473">
        <f t="shared" si="20"/>
        <v>44561</v>
      </c>
      <c r="D162" s="569" t="s">
        <v>1397</v>
      </c>
      <c r="E162" s="571" t="s">
        <v>1373</v>
      </c>
      <c r="F162" s="472" t="s">
        <v>1409</v>
      </c>
      <c r="G162" s="599">
        <f>'5-DI'!D13</f>
        <v>51146.548799999997</v>
      </c>
    </row>
    <row r="163" spans="1:7">
      <c r="A163" s="471" t="str">
        <f t="shared" si="18"/>
        <v>ДФ АСТРА ГЛОБАЛ ЕКУИТИ</v>
      </c>
      <c r="B163" s="472" t="str">
        <f t="shared" si="19"/>
        <v>05-1654</v>
      </c>
      <c r="C163" s="473">
        <f t="shared" si="20"/>
        <v>44561</v>
      </c>
      <c r="D163" s="569" t="s">
        <v>1398</v>
      </c>
      <c r="E163" s="572" t="s">
        <v>1386</v>
      </c>
      <c r="F163" s="472" t="s">
        <v>1409</v>
      </c>
      <c r="G163" s="599">
        <f>'5-DI'!D14</f>
        <v>52591.461300000003</v>
      </c>
    </row>
    <row r="164" spans="1:7" ht="31.2">
      <c r="A164" s="471" t="str">
        <f t="shared" si="18"/>
        <v>ДФ АСТРА ГЛОБАЛ ЕКУИТИ</v>
      </c>
      <c r="B164" s="472" t="str">
        <f t="shared" si="19"/>
        <v>05-1654</v>
      </c>
      <c r="C164" s="473">
        <f t="shared" si="20"/>
        <v>44561</v>
      </c>
      <c r="D164" s="569" t="s">
        <v>1399</v>
      </c>
      <c r="E164" s="572" t="s">
        <v>1388</v>
      </c>
      <c r="F164" s="472" t="s">
        <v>1409</v>
      </c>
      <c r="G164" s="600">
        <f>'5-DI'!D15</f>
        <v>1031723.74</v>
      </c>
    </row>
    <row r="165" spans="1:7">
      <c r="A165" s="471" t="str">
        <f t="shared" si="18"/>
        <v>ДФ АСТРА ГЛОБАЛ ЕКУИТИ</v>
      </c>
      <c r="B165" s="472" t="str">
        <f t="shared" si="19"/>
        <v>05-1654</v>
      </c>
      <c r="C165" s="473">
        <f t="shared" si="20"/>
        <v>44561</v>
      </c>
      <c r="D165" s="569" t="s">
        <v>1400</v>
      </c>
      <c r="E165" s="572" t="s">
        <v>1387</v>
      </c>
      <c r="F165" s="472" t="s">
        <v>1409</v>
      </c>
      <c r="G165" s="599">
        <f>'5-DI'!D16</f>
        <v>1450</v>
      </c>
    </row>
    <row r="166" spans="1:7" ht="31.2">
      <c r="A166" s="471" t="str">
        <f t="shared" si="18"/>
        <v>ДФ АСТРА ГЛОБАЛ ЕКУИТИ</v>
      </c>
      <c r="B166" s="472" t="str">
        <f t="shared" si="19"/>
        <v>05-1654</v>
      </c>
      <c r="C166" s="473">
        <f t="shared" si="20"/>
        <v>44561</v>
      </c>
      <c r="D166" s="569" t="s">
        <v>1401</v>
      </c>
      <c r="E166" s="572" t="s">
        <v>1389</v>
      </c>
      <c r="F166" s="472" t="s">
        <v>1409</v>
      </c>
      <c r="G166" s="600">
        <f>'5-DI'!D17</f>
        <v>28605.99</v>
      </c>
    </row>
    <row r="167" spans="1:7" ht="31.2">
      <c r="A167" s="471" t="str">
        <f t="shared" si="18"/>
        <v>ДФ АСТРА ГЛОБАЛ ЕКУИТИ</v>
      </c>
      <c r="B167" s="472" t="str">
        <f t="shared" si="19"/>
        <v>05-1654</v>
      </c>
      <c r="C167" s="473">
        <f t="shared" si="20"/>
        <v>44561</v>
      </c>
      <c r="D167" s="569" t="s">
        <v>1402</v>
      </c>
      <c r="E167" s="572" t="s">
        <v>1390</v>
      </c>
      <c r="F167" s="472" t="s">
        <v>1409</v>
      </c>
      <c r="G167" s="599">
        <f>'5-DI'!D18</f>
        <v>10.0501</v>
      </c>
    </row>
    <row r="168" spans="1:7" ht="31.2">
      <c r="A168" s="471" t="str">
        <f t="shared" si="18"/>
        <v>ДФ АСТРА ГЛОБАЛ ЕКУИТИ</v>
      </c>
      <c r="B168" s="472" t="str">
        <f t="shared" si="19"/>
        <v>05-1654</v>
      </c>
      <c r="C168" s="473">
        <f t="shared" si="20"/>
        <v>44561</v>
      </c>
      <c r="D168" s="569" t="s">
        <v>1403</v>
      </c>
      <c r="E168" s="572" t="s">
        <v>1391</v>
      </c>
      <c r="F168" s="472" t="s">
        <v>1409</v>
      </c>
      <c r="G168" s="599">
        <f>'5-DI'!D19</f>
        <v>10.198700000000001</v>
      </c>
    </row>
    <row r="169" spans="1:7">
      <c r="A169" s="471" t="str">
        <f t="shared" si="18"/>
        <v>ДФ АСТРА ГЛОБАЛ ЕКУИТИ</v>
      </c>
      <c r="B169" s="472" t="str">
        <f t="shared" si="19"/>
        <v>05-1654</v>
      </c>
      <c r="C169" s="473">
        <f t="shared" si="20"/>
        <v>44561</v>
      </c>
      <c r="D169" s="569" t="s">
        <v>1404</v>
      </c>
      <c r="E169" s="573" t="s">
        <v>1392</v>
      </c>
      <c r="F169" s="472" t="s">
        <v>1409</v>
      </c>
      <c r="G169" s="601">
        <f>'5-DI'!D21</f>
        <v>7621.45</v>
      </c>
    </row>
    <row r="170" spans="1:7">
      <c r="A170" s="471" t="str">
        <f t="shared" si="18"/>
        <v>ДФ АСТРА ГЛОБАЛ ЕКУИТИ</v>
      </c>
      <c r="B170" s="472" t="str">
        <f t="shared" si="19"/>
        <v>05-1654</v>
      </c>
      <c r="C170" s="473">
        <f t="shared" si="20"/>
        <v>44561</v>
      </c>
      <c r="D170" s="569" t="s">
        <v>1405</v>
      </c>
      <c r="E170" s="573" t="s">
        <v>1393</v>
      </c>
      <c r="F170" s="472" t="s">
        <v>1409</v>
      </c>
      <c r="G170" s="601">
        <f>'5-DI'!D22</f>
        <v>3030.7200000000003</v>
      </c>
    </row>
    <row r="171" spans="1:7">
      <c r="A171" s="471" t="str">
        <f t="shared" si="18"/>
        <v>ДФ АСТРА ГЛОБАЛ ЕКУИТИ</v>
      </c>
      <c r="B171" s="472" t="str">
        <f t="shared" si="19"/>
        <v>05-1654</v>
      </c>
      <c r="C171" s="473">
        <f t="shared" si="20"/>
        <v>44561</v>
      </c>
      <c r="D171" s="569" t="s">
        <v>1407</v>
      </c>
      <c r="E171" s="573" t="s">
        <v>1394</v>
      </c>
      <c r="F171" s="472" t="s">
        <v>1409</v>
      </c>
      <c r="G171" s="601">
        <f>'5-DI'!D23</f>
        <v>1150.45</v>
      </c>
    </row>
    <row r="172" spans="1:7">
      <c r="A172" s="471" t="str">
        <f t="shared" si="18"/>
        <v>ДФ АСТРА ГЛОБАЛ ЕКУИТИ</v>
      </c>
      <c r="B172" s="472" t="str">
        <f t="shared" si="19"/>
        <v>05-1654</v>
      </c>
      <c r="C172" s="473">
        <f t="shared" si="20"/>
        <v>44561</v>
      </c>
      <c r="D172" s="569" t="s">
        <v>1447</v>
      </c>
      <c r="E172" s="573" t="s">
        <v>1443</v>
      </c>
      <c r="F172" s="472" t="s">
        <v>1409</v>
      </c>
      <c r="G172" s="602">
        <f>'5-DI'!D24</f>
        <v>1.4800000000000001E-2</v>
      </c>
    </row>
    <row r="173" spans="1:7">
      <c r="A173" s="471" t="str">
        <f t="shared" si="18"/>
        <v>ДФ АСТРА ГЛОБАЛ ЕКУИТИ</v>
      </c>
      <c r="B173" s="472" t="str">
        <f t="shared" si="19"/>
        <v>05-1654</v>
      </c>
      <c r="C173" s="473">
        <f t="shared" si="20"/>
        <v>44561</v>
      </c>
      <c r="D173" s="569" t="s">
        <v>1448</v>
      </c>
      <c r="E173" s="573" t="s">
        <v>1444</v>
      </c>
      <c r="F173" s="472" t="s">
        <v>1409</v>
      </c>
      <c r="G173" s="602">
        <f>'5-DI'!D25</f>
        <v>1.9900000000000001E-2</v>
      </c>
    </row>
    <row r="174" spans="1:7">
      <c r="A174" s="471" t="str">
        <f t="shared" si="18"/>
        <v>ДФ АСТРА ГЛОБАЛ ЕКУИТИ</v>
      </c>
      <c r="B174" s="472" t="str">
        <f t="shared" si="19"/>
        <v>05-1654</v>
      </c>
      <c r="C174" s="473">
        <f t="shared" si="20"/>
        <v>44561</v>
      </c>
      <c r="D174" s="569" t="s">
        <v>1449</v>
      </c>
      <c r="E174" s="573" t="s">
        <v>1445</v>
      </c>
      <c r="F174" s="472" t="s">
        <v>1409</v>
      </c>
      <c r="G174" s="602">
        <f>'5-DI'!D26</f>
        <v>1.4800000000000001E-2</v>
      </c>
    </row>
    <row r="175" spans="1:7">
      <c r="A175" s="471" t="str">
        <f t="shared" si="18"/>
        <v>ДФ АСТРА ГЛОБАЛ ЕКУИТИ</v>
      </c>
      <c r="B175" s="472" t="str">
        <f t="shared" si="19"/>
        <v>05-1654</v>
      </c>
      <c r="C175" s="473">
        <f t="shared" si="20"/>
        <v>44561</v>
      </c>
      <c r="D175" s="569" t="s">
        <v>1450</v>
      </c>
      <c r="E175" s="573" t="s">
        <v>1446</v>
      </c>
      <c r="F175" s="472" t="s">
        <v>1409</v>
      </c>
      <c r="G175" s="602">
        <f>'5-DI'!D27</f>
        <v>4.7899999999999998E-2</v>
      </c>
    </row>
    <row r="176" spans="1:7">
      <c r="A176" s="442" t="str">
        <f t="shared" si="18"/>
        <v>ДФ АСТРА ГЛОБАЛ ЕКУИТИ</v>
      </c>
      <c r="B176" s="443" t="str">
        <f t="shared" si="19"/>
        <v>05-1654</v>
      </c>
      <c r="C176" s="444">
        <f t="shared" si="20"/>
        <v>44561</v>
      </c>
      <c r="D176" s="455" t="s">
        <v>880</v>
      </c>
      <c r="E176" s="456" t="s">
        <v>152</v>
      </c>
      <c r="F176" s="443" t="s">
        <v>1369</v>
      </c>
      <c r="G176" s="447">
        <f>'6-NNA'!Q12</f>
        <v>0</v>
      </c>
    </row>
    <row r="177" spans="1:7">
      <c r="A177" s="442" t="str">
        <f t="shared" si="18"/>
        <v>ДФ АСТРА ГЛОБАЛ ЕКУИТИ</v>
      </c>
      <c r="B177" s="443" t="str">
        <f t="shared" si="19"/>
        <v>05-1654</v>
      </c>
      <c r="C177" s="444">
        <f t="shared" si="20"/>
        <v>44561</v>
      </c>
      <c r="D177" s="455" t="s">
        <v>881</v>
      </c>
      <c r="E177" s="457" t="s">
        <v>110</v>
      </c>
      <c r="F177" s="443" t="s">
        <v>1369</v>
      </c>
      <c r="G177" s="447">
        <f>'6-NNA'!Q13</f>
        <v>0</v>
      </c>
    </row>
    <row r="178" spans="1:7">
      <c r="A178" s="442" t="str">
        <f t="shared" si="18"/>
        <v>ДФ АСТРА ГЛОБАЛ ЕКУИТИ</v>
      </c>
      <c r="B178" s="443" t="str">
        <f t="shared" si="19"/>
        <v>05-1654</v>
      </c>
      <c r="C178" s="444">
        <f t="shared" si="20"/>
        <v>44561</v>
      </c>
      <c r="D178" s="458" t="s">
        <v>882</v>
      </c>
      <c r="E178" s="459" t="s">
        <v>108</v>
      </c>
      <c r="F178" s="443" t="s">
        <v>1369</v>
      </c>
      <c r="G178" s="447">
        <f>'6-NNA'!Q14</f>
        <v>0</v>
      </c>
    </row>
    <row r="179" spans="1:7">
      <c r="A179" s="442" t="str">
        <f t="shared" si="18"/>
        <v>ДФ АСТРА ГЛОБАЛ ЕКУИТИ</v>
      </c>
      <c r="B179" s="443" t="str">
        <f t="shared" si="19"/>
        <v>05-1654</v>
      </c>
      <c r="C179" s="444">
        <f t="shared" si="20"/>
        <v>44561</v>
      </c>
      <c r="D179" s="455" t="s">
        <v>883</v>
      </c>
      <c r="E179" s="457" t="s">
        <v>111</v>
      </c>
      <c r="F179" s="443" t="s">
        <v>1369</v>
      </c>
      <c r="G179" s="447">
        <f>'6-NNA'!Q15</f>
        <v>0</v>
      </c>
    </row>
    <row r="180" spans="1:7">
      <c r="A180" s="442" t="str">
        <f t="shared" si="18"/>
        <v>ДФ АСТРА ГЛОБАЛ ЕКУИТИ</v>
      </c>
      <c r="B180" s="443" t="str">
        <f t="shared" si="19"/>
        <v>05-1654</v>
      </c>
      <c r="C180" s="444">
        <f t="shared" si="20"/>
        <v>44561</v>
      </c>
      <c r="D180" s="455" t="s">
        <v>884</v>
      </c>
      <c r="E180" s="457" t="s">
        <v>10</v>
      </c>
      <c r="F180" s="443" t="s">
        <v>1369</v>
      </c>
      <c r="G180" s="447">
        <f>'6-NNA'!Q16</f>
        <v>0</v>
      </c>
    </row>
    <row r="181" spans="1:7">
      <c r="A181" s="442" t="str">
        <f t="shared" si="18"/>
        <v>ДФ АСТРА ГЛОБАЛ ЕКУИТИ</v>
      </c>
      <c r="B181" s="443" t="str">
        <f t="shared" si="19"/>
        <v>05-1654</v>
      </c>
      <c r="C181" s="444">
        <f t="shared" si="20"/>
        <v>44561</v>
      </c>
      <c r="D181" s="455" t="s">
        <v>885</v>
      </c>
      <c r="E181" s="456" t="s">
        <v>153</v>
      </c>
      <c r="F181" s="443" t="s">
        <v>1369</v>
      </c>
      <c r="G181" s="447">
        <f>'6-NNA'!Q17</f>
        <v>0</v>
      </c>
    </row>
    <row r="182" spans="1:7">
      <c r="A182" s="442" t="str">
        <f t="shared" si="18"/>
        <v>ДФ АСТРА ГЛОБАЛ ЕКУИТИ</v>
      </c>
      <c r="B182" s="443" t="str">
        <f t="shared" si="19"/>
        <v>05-1654</v>
      </c>
      <c r="C182" s="444">
        <f t="shared" si="20"/>
        <v>44561</v>
      </c>
      <c r="D182" s="460" t="s">
        <v>886</v>
      </c>
      <c r="E182" s="461" t="s">
        <v>1370</v>
      </c>
      <c r="F182" s="443" t="s">
        <v>1369</v>
      </c>
      <c r="G182" s="447">
        <f>'6-NNA'!Q18</f>
        <v>0</v>
      </c>
    </row>
    <row r="183" spans="1:7">
      <c r="A183" s="462" t="str">
        <f t="shared" si="18"/>
        <v>ДФ АСТРА ГЛОБАЛ ЕКУИТИ</v>
      </c>
      <c r="B183" s="463" t="str">
        <f t="shared" si="19"/>
        <v>05-1654</v>
      </c>
      <c r="C183" s="464">
        <f t="shared" si="20"/>
        <v>44561</v>
      </c>
      <c r="D183" s="465"/>
      <c r="E183" s="466" t="s">
        <v>85</v>
      </c>
      <c r="F183" s="463" t="s">
        <v>1371</v>
      </c>
      <c r="G183" s="467" t="str">
        <f>'7-RP'!C12</f>
        <v xml:space="preserve"> </v>
      </c>
    </row>
    <row r="184" spans="1:7">
      <c r="A184" s="462" t="str">
        <f t="shared" si="18"/>
        <v>ДФ АСТРА ГЛОБАЛ ЕКУИТИ</v>
      </c>
      <c r="B184" s="463" t="str">
        <f t="shared" si="19"/>
        <v>05-1654</v>
      </c>
      <c r="C184" s="464">
        <f t="shared" si="20"/>
        <v>44561</v>
      </c>
      <c r="D184" s="468" t="s">
        <v>887</v>
      </c>
      <c r="E184" s="469" t="s">
        <v>154</v>
      </c>
      <c r="F184" s="463" t="s">
        <v>1371</v>
      </c>
      <c r="G184" s="467">
        <f>'7-RP'!C13</f>
        <v>0</v>
      </c>
    </row>
    <row r="185" spans="1:7">
      <c r="A185" s="462" t="str">
        <f t="shared" si="18"/>
        <v>ДФ АСТРА ГЛОБАЛ ЕКУИТИ</v>
      </c>
      <c r="B185" s="463" t="str">
        <f t="shared" si="19"/>
        <v>05-1654</v>
      </c>
      <c r="C185" s="464">
        <f t="shared" si="20"/>
        <v>44561</v>
      </c>
      <c r="D185" s="468" t="s">
        <v>888</v>
      </c>
      <c r="E185" s="469" t="s">
        <v>155</v>
      </c>
      <c r="F185" s="463" t="s">
        <v>1371</v>
      </c>
      <c r="G185" s="467">
        <f>'7-RP'!C14</f>
        <v>0</v>
      </c>
    </row>
    <row r="186" spans="1:7">
      <c r="A186" s="462" t="str">
        <f t="shared" si="18"/>
        <v>ДФ АСТРА ГЛОБАЛ ЕКУИТИ</v>
      </c>
      <c r="B186" s="463" t="str">
        <f t="shared" si="19"/>
        <v>05-1654</v>
      </c>
      <c r="C186" s="464">
        <f t="shared" si="20"/>
        <v>44561</v>
      </c>
      <c r="D186" s="468" t="s">
        <v>889</v>
      </c>
      <c r="E186" s="469" t="s">
        <v>156</v>
      </c>
      <c r="F186" s="463" t="s">
        <v>1371</v>
      </c>
      <c r="G186" s="467">
        <f>'7-RP'!C15</f>
        <v>0</v>
      </c>
    </row>
    <row r="187" spans="1:7">
      <c r="A187" s="462" t="str">
        <f t="shared" si="18"/>
        <v>ДФ АСТРА ГЛОБАЛ ЕКУИТИ</v>
      </c>
      <c r="B187" s="463" t="str">
        <f t="shared" si="19"/>
        <v>05-1654</v>
      </c>
      <c r="C187" s="464">
        <f t="shared" si="20"/>
        <v>44561</v>
      </c>
      <c r="D187" s="468" t="s">
        <v>890</v>
      </c>
      <c r="E187" s="469" t="s">
        <v>157</v>
      </c>
      <c r="F187" s="463" t="s">
        <v>1371</v>
      </c>
      <c r="G187" s="467">
        <f>'7-RP'!C16</f>
        <v>0</v>
      </c>
    </row>
    <row r="188" spans="1:7">
      <c r="A188" s="462" t="str">
        <f t="shared" si="18"/>
        <v>ДФ АСТРА ГЛОБАЛ ЕКУИТИ</v>
      </c>
      <c r="B188" s="463" t="str">
        <f t="shared" si="19"/>
        <v>05-1654</v>
      </c>
      <c r="C188" s="464">
        <f t="shared" si="20"/>
        <v>44561</v>
      </c>
      <c r="D188" s="468" t="s">
        <v>891</v>
      </c>
      <c r="E188" s="470" t="s">
        <v>96</v>
      </c>
      <c r="F188" s="463" t="s">
        <v>1371</v>
      </c>
      <c r="G188" s="467">
        <f>'7-RP'!C17</f>
        <v>0</v>
      </c>
    </row>
    <row r="189" spans="1:7">
      <c r="A189" s="462" t="str">
        <f t="shared" si="18"/>
        <v>ДФ АСТРА ГЛОБАЛ ЕКУИТИ</v>
      </c>
      <c r="B189" s="463" t="str">
        <f t="shared" si="19"/>
        <v>05-1654</v>
      </c>
      <c r="C189" s="464">
        <f t="shared" si="20"/>
        <v>44561</v>
      </c>
      <c r="D189" s="468" t="s">
        <v>892</v>
      </c>
      <c r="E189" s="470" t="s">
        <v>104</v>
      </c>
      <c r="F189" s="463" t="s">
        <v>1371</v>
      </c>
      <c r="G189" s="467">
        <f>'7-RP'!C18</f>
        <v>0</v>
      </c>
    </row>
    <row r="190" spans="1:7">
      <c r="A190" s="462" t="str">
        <f t="shared" si="18"/>
        <v>ДФ АСТРА ГЛОБАЛ ЕКУИТИ</v>
      </c>
      <c r="B190" s="463" t="str">
        <f t="shared" si="19"/>
        <v>05-1654</v>
      </c>
      <c r="C190" s="464">
        <f t="shared" si="20"/>
        <v>44561</v>
      </c>
      <c r="D190" s="468" t="s">
        <v>992</v>
      </c>
      <c r="E190" s="470" t="s">
        <v>10</v>
      </c>
      <c r="F190" s="463" t="s">
        <v>1371</v>
      </c>
      <c r="G190" s="467">
        <f>'7-RP'!C19</f>
        <v>0</v>
      </c>
    </row>
    <row r="191" spans="1:7" ht="31.2">
      <c r="A191" s="462" t="str">
        <f t="shared" si="18"/>
        <v>ДФ АСТРА ГЛОБАЛ ЕКУИТИ</v>
      </c>
      <c r="B191" s="463" t="str">
        <f t="shared" si="19"/>
        <v>05-1654</v>
      </c>
      <c r="C191" s="464">
        <f t="shared" si="20"/>
        <v>44561</v>
      </c>
      <c r="D191" s="468" t="s">
        <v>893</v>
      </c>
      <c r="E191" s="469" t="s">
        <v>158</v>
      </c>
      <c r="F191" s="463" t="s">
        <v>1371</v>
      </c>
      <c r="G191" s="467">
        <f>'7-RP'!C20</f>
        <v>0</v>
      </c>
    </row>
    <row r="192" spans="1:7">
      <c r="A192" s="462" t="str">
        <f t="shared" si="18"/>
        <v>ДФ АСТРА ГЛОБАЛ ЕКУИТИ</v>
      </c>
      <c r="B192" s="463" t="str">
        <f t="shared" si="19"/>
        <v>05-1654</v>
      </c>
      <c r="C192" s="464">
        <f t="shared" si="20"/>
        <v>44561</v>
      </c>
      <c r="D192" s="468" t="s">
        <v>894</v>
      </c>
      <c r="E192" s="470" t="s">
        <v>99</v>
      </c>
      <c r="F192" s="463" t="s">
        <v>1371</v>
      </c>
      <c r="G192" s="467">
        <f>'7-RP'!C21</f>
        <v>0</v>
      </c>
    </row>
    <row r="193" spans="1:7">
      <c r="A193" s="462" t="str">
        <f t="shared" si="18"/>
        <v>ДФ АСТРА ГЛОБАЛ ЕКУИТИ</v>
      </c>
      <c r="B193" s="463" t="str">
        <f t="shared" si="19"/>
        <v>05-1654</v>
      </c>
      <c r="C193" s="464">
        <f t="shared" si="20"/>
        <v>44561</v>
      </c>
      <c r="D193" s="468" t="s">
        <v>895</v>
      </c>
      <c r="E193" s="470" t="s">
        <v>97</v>
      </c>
      <c r="F193" s="463" t="s">
        <v>1371</v>
      </c>
      <c r="G193" s="467">
        <f>'7-RP'!C22</f>
        <v>0</v>
      </c>
    </row>
    <row r="194" spans="1:7">
      <c r="A194" s="462" t="str">
        <f t="shared" si="18"/>
        <v>ДФ АСТРА ГЛОБАЛ ЕКУИТИ</v>
      </c>
      <c r="B194" s="463" t="str">
        <f t="shared" si="19"/>
        <v>05-1654</v>
      </c>
      <c r="C194" s="464">
        <f t="shared" si="20"/>
        <v>44561</v>
      </c>
      <c r="D194" s="468" t="s">
        <v>896</v>
      </c>
      <c r="E194" s="470" t="s">
        <v>10</v>
      </c>
      <c r="F194" s="463" t="s">
        <v>1371</v>
      </c>
      <c r="G194" s="467">
        <f>'7-RP'!C23</f>
        <v>0</v>
      </c>
    </row>
    <row r="195" spans="1:7">
      <c r="A195" s="462" t="str">
        <f t="shared" si="18"/>
        <v>ДФ АСТРА ГЛОБАЛ ЕКУИТИ</v>
      </c>
      <c r="B195" s="463" t="str">
        <f t="shared" si="19"/>
        <v>05-1654</v>
      </c>
      <c r="C195" s="464">
        <f t="shared" si="20"/>
        <v>44561</v>
      </c>
      <c r="D195" s="468" t="s">
        <v>897</v>
      </c>
      <c r="E195" s="469" t="s">
        <v>119</v>
      </c>
      <c r="F195" s="463" t="s">
        <v>1371</v>
      </c>
      <c r="G195" s="467">
        <f>'7-RP'!C24</f>
        <v>0</v>
      </c>
    </row>
    <row r="196" spans="1:7">
      <c r="A196" s="462" t="str">
        <f t="shared" si="18"/>
        <v>ДФ АСТРА ГЛОБАЛ ЕКУИТИ</v>
      </c>
      <c r="B196" s="463" t="str">
        <f t="shared" si="19"/>
        <v>05-1654</v>
      </c>
      <c r="C196" s="464">
        <f t="shared" si="20"/>
        <v>44561</v>
      </c>
      <c r="D196" s="468" t="s">
        <v>898</v>
      </c>
      <c r="E196" s="466" t="s">
        <v>71</v>
      </c>
      <c r="F196" s="463" t="s">
        <v>1371</v>
      </c>
      <c r="G196" s="467">
        <f>'7-RP'!C25</f>
        <v>0</v>
      </c>
    </row>
    <row r="197" spans="1:7">
      <c r="A197" s="471" t="str">
        <f t="shared" si="18"/>
        <v>ДФ АСТРА ГЛОБАЛ ЕКУИТИ</v>
      </c>
      <c r="B197" s="472" t="str">
        <f t="shared" si="19"/>
        <v>05-1654</v>
      </c>
      <c r="C197" s="473">
        <f t="shared" si="20"/>
        <v>44561</v>
      </c>
      <c r="D197" s="474"/>
      <c r="E197" s="475" t="s">
        <v>86</v>
      </c>
      <c r="F197" s="472" t="s">
        <v>1372</v>
      </c>
      <c r="G197" s="476">
        <f>'7-RP'!C31</f>
        <v>0</v>
      </c>
    </row>
    <row r="198" spans="1:7">
      <c r="A198" s="471" t="str">
        <f t="shared" si="18"/>
        <v>ДФ АСТРА ГЛОБАЛ ЕКУИТИ</v>
      </c>
      <c r="B198" s="472" t="str">
        <f t="shared" si="19"/>
        <v>05-1654</v>
      </c>
      <c r="C198" s="473">
        <f t="shared" si="20"/>
        <v>44561</v>
      </c>
      <c r="D198" s="477" t="s">
        <v>899</v>
      </c>
      <c r="E198" s="478" t="s">
        <v>87</v>
      </c>
      <c r="F198" s="472" t="s">
        <v>1372</v>
      </c>
      <c r="G198" s="476">
        <f>'7-RP'!C32</f>
        <v>0</v>
      </c>
    </row>
    <row r="199" spans="1:7">
      <c r="A199" s="471" t="str">
        <f t="shared" si="18"/>
        <v>ДФ АСТРА ГЛОБАЛ ЕКУИТИ</v>
      </c>
      <c r="B199" s="472" t="str">
        <f t="shared" si="19"/>
        <v>05-1654</v>
      </c>
      <c r="C199" s="473">
        <f t="shared" si="20"/>
        <v>44561</v>
      </c>
      <c r="D199" s="477" t="s">
        <v>900</v>
      </c>
      <c r="E199" s="478" t="s">
        <v>911</v>
      </c>
      <c r="F199" s="472" t="s">
        <v>1372</v>
      </c>
      <c r="G199" s="476">
        <f>'7-RP'!C33</f>
        <v>0</v>
      </c>
    </row>
    <row r="200" spans="1:7">
      <c r="A200" s="471" t="str">
        <f t="shared" ref="A200:A212" si="21">dfName</f>
        <v>ДФ АСТРА ГЛОБАЛ ЕКУИТИ</v>
      </c>
      <c r="B200" s="472" t="str">
        <f t="shared" ref="B200:B212" si="22">dfRG</f>
        <v>05-1654</v>
      </c>
      <c r="C200" s="473">
        <f t="shared" ref="C200:C212" si="23">EndDate</f>
        <v>44561</v>
      </c>
      <c r="D200" s="477" t="s">
        <v>901</v>
      </c>
      <c r="E200" s="479" t="s">
        <v>159</v>
      </c>
      <c r="F200" s="472" t="s">
        <v>1372</v>
      </c>
      <c r="G200" s="476">
        <f>'7-RP'!C34</f>
        <v>0</v>
      </c>
    </row>
    <row r="201" spans="1:7">
      <c r="A201" s="471" t="str">
        <f t="shared" si="21"/>
        <v>ДФ АСТРА ГЛОБАЛ ЕКУИТИ</v>
      </c>
      <c r="B201" s="472" t="str">
        <f t="shared" si="22"/>
        <v>05-1654</v>
      </c>
      <c r="C201" s="473">
        <f t="shared" si="23"/>
        <v>44561</v>
      </c>
      <c r="D201" s="477" t="s">
        <v>902</v>
      </c>
      <c r="E201" s="479" t="s">
        <v>98</v>
      </c>
      <c r="F201" s="472" t="s">
        <v>1372</v>
      </c>
      <c r="G201" s="476">
        <f>'7-RP'!C35</f>
        <v>0</v>
      </c>
    </row>
    <row r="202" spans="1:7">
      <c r="A202" s="471" t="str">
        <f t="shared" si="21"/>
        <v>ДФ АСТРА ГЛОБАЛ ЕКУИТИ</v>
      </c>
      <c r="B202" s="472" t="str">
        <f t="shared" si="22"/>
        <v>05-1654</v>
      </c>
      <c r="C202" s="473">
        <f t="shared" si="23"/>
        <v>44561</v>
      </c>
      <c r="D202" s="477" t="s">
        <v>903</v>
      </c>
      <c r="E202" s="479" t="s">
        <v>118</v>
      </c>
      <c r="F202" s="472" t="s">
        <v>1372</v>
      </c>
      <c r="G202" s="476">
        <f>'7-RP'!C36</f>
        <v>0</v>
      </c>
    </row>
    <row r="203" spans="1:7">
      <c r="A203" s="471" t="str">
        <f t="shared" si="21"/>
        <v>ДФ АСТРА ГЛОБАЛ ЕКУИТИ</v>
      </c>
      <c r="B203" s="472" t="str">
        <f t="shared" si="22"/>
        <v>05-1654</v>
      </c>
      <c r="C203" s="473">
        <f t="shared" si="23"/>
        <v>44561</v>
      </c>
      <c r="D203" s="477" t="s">
        <v>904</v>
      </c>
      <c r="E203" s="478" t="s">
        <v>120</v>
      </c>
      <c r="F203" s="472" t="s">
        <v>1372</v>
      </c>
      <c r="G203" s="476">
        <f>'7-RP'!C37</f>
        <v>0</v>
      </c>
    </row>
    <row r="204" spans="1:7">
      <c r="A204" s="471" t="str">
        <f t="shared" si="21"/>
        <v>ДФ АСТРА ГЛОБАЛ ЕКУИТИ</v>
      </c>
      <c r="B204" s="472" t="str">
        <f t="shared" si="22"/>
        <v>05-1654</v>
      </c>
      <c r="C204" s="473">
        <f t="shared" si="23"/>
        <v>44561</v>
      </c>
      <c r="D204" s="477" t="s">
        <v>905</v>
      </c>
      <c r="E204" s="478" t="s">
        <v>139</v>
      </c>
      <c r="F204" s="472" t="s">
        <v>1372</v>
      </c>
      <c r="G204" s="476">
        <f>'7-RP'!C38</f>
        <v>0</v>
      </c>
    </row>
    <row r="205" spans="1:7">
      <c r="A205" s="471" t="str">
        <f t="shared" si="21"/>
        <v>ДФ АСТРА ГЛОБАЛ ЕКУИТИ</v>
      </c>
      <c r="B205" s="472" t="str">
        <f t="shared" si="22"/>
        <v>05-1654</v>
      </c>
      <c r="C205" s="473">
        <f t="shared" si="23"/>
        <v>44561</v>
      </c>
      <c r="D205" s="477" t="s">
        <v>906</v>
      </c>
      <c r="E205" s="478" t="s">
        <v>102</v>
      </c>
      <c r="F205" s="472" t="s">
        <v>1372</v>
      </c>
      <c r="G205" s="476">
        <f>'7-RP'!C39</f>
        <v>0</v>
      </c>
    </row>
    <row r="206" spans="1:7">
      <c r="A206" s="471" t="str">
        <f t="shared" si="21"/>
        <v>ДФ АСТРА ГЛОБАЛ ЕКУИТИ</v>
      </c>
      <c r="B206" s="472" t="str">
        <f t="shared" si="22"/>
        <v>05-1654</v>
      </c>
      <c r="C206" s="473">
        <f t="shared" si="23"/>
        <v>44561</v>
      </c>
      <c r="D206" s="477" t="s">
        <v>907</v>
      </c>
      <c r="E206" s="478" t="s">
        <v>103</v>
      </c>
      <c r="F206" s="472" t="s">
        <v>1372</v>
      </c>
      <c r="G206" s="476">
        <f>'7-RP'!C40</f>
        <v>0</v>
      </c>
    </row>
    <row r="207" spans="1:7">
      <c r="A207" s="471" t="str">
        <f t="shared" si="21"/>
        <v>ДФ АСТРА ГЛОБАЛ ЕКУИТИ</v>
      </c>
      <c r="B207" s="472" t="str">
        <f t="shared" si="22"/>
        <v>05-1654</v>
      </c>
      <c r="C207" s="473">
        <f t="shared" si="23"/>
        <v>44561</v>
      </c>
      <c r="D207" s="477" t="s">
        <v>908</v>
      </c>
      <c r="E207" s="478" t="s">
        <v>993</v>
      </c>
      <c r="F207" s="472" t="s">
        <v>1372</v>
      </c>
      <c r="G207" s="476">
        <f>'7-RP'!C41</f>
        <v>0</v>
      </c>
    </row>
    <row r="208" spans="1:7" ht="31.2">
      <c r="A208" s="471" t="str">
        <f t="shared" si="21"/>
        <v>ДФ АСТРА ГЛОБАЛ ЕКУИТИ</v>
      </c>
      <c r="B208" s="472" t="str">
        <f t="shared" si="22"/>
        <v>05-1654</v>
      </c>
      <c r="C208" s="473">
        <f t="shared" si="23"/>
        <v>44561</v>
      </c>
      <c r="D208" s="477" t="s">
        <v>909</v>
      </c>
      <c r="E208" s="478" t="s">
        <v>994</v>
      </c>
      <c r="F208" s="472" t="s">
        <v>1372</v>
      </c>
      <c r="G208" s="476">
        <f>'7-RP'!C42</f>
        <v>0</v>
      </c>
    </row>
    <row r="209" spans="1:7" ht="31.2">
      <c r="A209" s="471" t="str">
        <f t="shared" si="21"/>
        <v>ДФ АСТРА ГЛОБАЛ ЕКУИТИ</v>
      </c>
      <c r="B209" s="472" t="str">
        <f t="shared" si="22"/>
        <v>05-1654</v>
      </c>
      <c r="C209" s="473">
        <f t="shared" si="23"/>
        <v>44561</v>
      </c>
      <c r="D209" s="477" t="s">
        <v>913</v>
      </c>
      <c r="E209" s="478" t="s">
        <v>142</v>
      </c>
      <c r="F209" s="472" t="s">
        <v>1372</v>
      </c>
      <c r="G209" s="476">
        <f>'7-RP'!C43</f>
        <v>0</v>
      </c>
    </row>
    <row r="210" spans="1:7">
      <c r="A210" s="471" t="str">
        <f t="shared" si="21"/>
        <v>ДФ АСТРА ГЛОБАЛ ЕКУИТИ</v>
      </c>
      <c r="B210" s="472" t="str">
        <f t="shared" si="22"/>
        <v>05-1654</v>
      </c>
      <c r="C210" s="473">
        <f t="shared" si="23"/>
        <v>44561</v>
      </c>
      <c r="D210" s="477" t="s">
        <v>996</v>
      </c>
      <c r="E210" s="478" t="s">
        <v>995</v>
      </c>
      <c r="F210" s="472" t="s">
        <v>1372</v>
      </c>
      <c r="G210" s="476">
        <f>'7-RP'!C44</f>
        <v>0</v>
      </c>
    </row>
    <row r="211" spans="1:7">
      <c r="A211" s="471" t="str">
        <f t="shared" si="21"/>
        <v>ДФ АСТРА ГЛОБАЛ ЕКУИТИ</v>
      </c>
      <c r="B211" s="472" t="str">
        <f t="shared" si="22"/>
        <v>05-1654</v>
      </c>
      <c r="C211" s="473">
        <f t="shared" si="23"/>
        <v>44561</v>
      </c>
      <c r="D211" s="477" t="s">
        <v>997</v>
      </c>
      <c r="E211" s="479" t="s">
        <v>88</v>
      </c>
      <c r="F211" s="472" t="s">
        <v>1372</v>
      </c>
      <c r="G211" s="476">
        <f>'7-RP'!C45</f>
        <v>0</v>
      </c>
    </row>
    <row r="212" spans="1:7" ht="16.2" thickBot="1">
      <c r="A212" s="480" t="str">
        <f t="shared" si="21"/>
        <v>ДФ АСТРА ГЛОБАЛ ЕКУИТИ</v>
      </c>
      <c r="B212" s="481" t="str">
        <f t="shared" si="22"/>
        <v>05-1654</v>
      </c>
      <c r="C212" s="482">
        <f t="shared" si="23"/>
        <v>44561</v>
      </c>
      <c r="D212" s="483" t="s">
        <v>910</v>
      </c>
      <c r="E212" s="484" t="s">
        <v>75</v>
      </c>
      <c r="F212" s="481" t="s">
        <v>1372</v>
      </c>
      <c r="G212" s="485">
        <f>'7-RP'!C46</f>
        <v>0</v>
      </c>
    </row>
  </sheetData>
  <sheetProtection password="CF35" sheet="1"/>
  <phoneticPr fontId="26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ColWidth="9.109375" defaultRowHeight="15.6"/>
  <cols>
    <col min="1" max="1" width="16.44140625" style="48" bestFit="1" customWidth="1"/>
    <col min="2" max="2" width="32" style="48" bestFit="1" customWidth="1"/>
    <col min="3" max="3" width="9.109375" style="48"/>
    <col min="4" max="4" width="8" style="48" bestFit="1" customWidth="1"/>
    <col min="5" max="5" width="65.5546875" style="48" bestFit="1" customWidth="1"/>
    <col min="6" max="6" width="9.109375" style="48"/>
    <col min="7" max="7" width="12.5546875" style="48" bestFit="1" customWidth="1"/>
    <col min="8" max="8" width="31.109375" style="48" customWidth="1"/>
    <col min="9" max="16384" width="9.109375" style="48"/>
  </cols>
  <sheetData>
    <row r="1" spans="1:10" s="47" customFormat="1">
      <c r="A1" s="47" t="s">
        <v>261</v>
      </c>
      <c r="D1" s="47" t="s">
        <v>262</v>
      </c>
    </row>
    <row r="2" spans="1:10">
      <c r="A2" s="48" t="s">
        <v>263</v>
      </c>
      <c r="B2" s="48" t="s">
        <v>264</v>
      </c>
      <c r="D2" s="49" t="s">
        <v>265</v>
      </c>
      <c r="E2" s="49" t="s">
        <v>266</v>
      </c>
      <c r="G2" s="47" t="s">
        <v>1325</v>
      </c>
      <c r="J2" s="47" t="s">
        <v>1326</v>
      </c>
    </row>
    <row r="3" spans="1:10">
      <c r="A3" s="48" t="s">
        <v>766</v>
      </c>
      <c r="B3" s="48" t="s">
        <v>764</v>
      </c>
      <c r="D3" s="51" t="s">
        <v>269</v>
      </c>
      <c r="E3" s="51" t="s">
        <v>270</v>
      </c>
      <c r="G3" t="s">
        <v>999</v>
      </c>
      <c r="H3" s="288" t="s">
        <v>1000</v>
      </c>
      <c r="J3" s="48" t="s">
        <v>1324</v>
      </c>
    </row>
    <row r="4" spans="1:10">
      <c r="A4" s="50" t="s">
        <v>767</v>
      </c>
      <c r="B4" s="50" t="s">
        <v>765</v>
      </c>
      <c r="D4" s="51" t="s">
        <v>273</v>
      </c>
      <c r="E4" s="51" t="s">
        <v>274</v>
      </c>
      <c r="G4" t="s">
        <v>1001</v>
      </c>
      <c r="H4" s="288" t="s">
        <v>1002</v>
      </c>
      <c r="J4" s="48" t="s">
        <v>1323</v>
      </c>
    </row>
    <row r="5" spans="1:10">
      <c r="A5" s="52" t="s">
        <v>768</v>
      </c>
      <c r="B5" s="52" t="s">
        <v>769</v>
      </c>
      <c r="D5" s="51" t="s">
        <v>277</v>
      </c>
      <c r="E5" s="51" t="s">
        <v>278</v>
      </c>
      <c r="G5" t="s">
        <v>1003</v>
      </c>
      <c r="H5" s="288" t="s">
        <v>1004</v>
      </c>
    </row>
    <row r="6" spans="1:10">
      <c r="A6" s="48" t="s">
        <v>267</v>
      </c>
      <c r="B6" s="48" t="s">
        <v>268</v>
      </c>
      <c r="D6" s="51" t="s">
        <v>281</v>
      </c>
      <c r="E6" s="51" t="s">
        <v>282</v>
      </c>
      <c r="G6" t="s">
        <v>1005</v>
      </c>
      <c r="H6" s="288" t="s">
        <v>1006</v>
      </c>
    </row>
    <row r="7" spans="1:10">
      <c r="A7" s="48" t="s">
        <v>271</v>
      </c>
      <c r="B7" s="48" t="s">
        <v>272</v>
      </c>
      <c r="D7" s="51" t="s">
        <v>284</v>
      </c>
      <c r="E7" s="51" t="s">
        <v>285</v>
      </c>
      <c r="G7" t="s">
        <v>1007</v>
      </c>
      <c r="H7" s="288" t="s">
        <v>1008</v>
      </c>
    </row>
    <row r="8" spans="1:10">
      <c r="A8" s="48" t="s">
        <v>275</v>
      </c>
      <c r="B8" s="48" t="s">
        <v>276</v>
      </c>
      <c r="D8" s="51" t="s">
        <v>286</v>
      </c>
      <c r="E8" s="51" t="s">
        <v>287</v>
      </c>
      <c r="G8" t="s">
        <v>1009</v>
      </c>
      <c r="H8" s="288" t="s">
        <v>1010</v>
      </c>
    </row>
    <row r="9" spans="1:10">
      <c r="A9" s="48" t="s">
        <v>279</v>
      </c>
      <c r="B9" s="48" t="s">
        <v>280</v>
      </c>
      <c r="D9" s="51" t="s">
        <v>288</v>
      </c>
      <c r="E9" s="51" t="s">
        <v>289</v>
      </c>
      <c r="G9" t="s">
        <v>1011</v>
      </c>
      <c r="H9" s="288" t="s">
        <v>1012</v>
      </c>
    </row>
    <row r="10" spans="1:10">
      <c r="A10" s="48" t="s">
        <v>770</v>
      </c>
      <c r="B10" s="48" t="s">
        <v>771</v>
      </c>
      <c r="D10" s="51" t="s">
        <v>290</v>
      </c>
      <c r="E10" s="51" t="s">
        <v>291</v>
      </c>
      <c r="G10" t="s">
        <v>1013</v>
      </c>
      <c r="H10" s="288" t="s">
        <v>1014</v>
      </c>
    </row>
    <row r="11" spans="1:10">
      <c r="A11" s="48" t="s">
        <v>283</v>
      </c>
      <c r="B11" s="48" t="s">
        <v>283</v>
      </c>
      <c r="D11" s="51" t="s">
        <v>292</v>
      </c>
      <c r="E11" s="51" t="s">
        <v>293</v>
      </c>
      <c r="G11" t="s">
        <v>1015</v>
      </c>
      <c r="H11" s="288" t="s">
        <v>1016</v>
      </c>
    </row>
    <row r="12" spans="1:10">
      <c r="D12" s="51" t="s">
        <v>294</v>
      </c>
      <c r="E12" s="51" t="s">
        <v>295</v>
      </c>
      <c r="G12" t="s">
        <v>1017</v>
      </c>
      <c r="H12" s="288" t="s">
        <v>1018</v>
      </c>
    </row>
    <row r="13" spans="1:10" ht="26.4">
      <c r="D13" s="51" t="s">
        <v>296</v>
      </c>
      <c r="E13" s="51" t="s">
        <v>297</v>
      </c>
      <c r="G13" t="s">
        <v>1019</v>
      </c>
      <c r="H13" s="288" t="s">
        <v>1020</v>
      </c>
    </row>
    <row r="14" spans="1:10">
      <c r="D14" s="51" t="s">
        <v>298</v>
      </c>
      <c r="E14" s="51" t="s">
        <v>299</v>
      </c>
      <c r="G14" t="s">
        <v>1021</v>
      </c>
      <c r="H14" s="288" t="s">
        <v>1022</v>
      </c>
    </row>
    <row r="15" spans="1:10">
      <c r="D15" s="51" t="s">
        <v>300</v>
      </c>
      <c r="E15" s="51" t="s">
        <v>301</v>
      </c>
      <c r="G15" t="s">
        <v>1023</v>
      </c>
      <c r="H15" s="288" t="s">
        <v>1024</v>
      </c>
    </row>
    <row r="16" spans="1:10">
      <c r="A16" s="47" t="s">
        <v>782</v>
      </c>
      <c r="D16" s="51" t="s">
        <v>302</v>
      </c>
      <c r="E16" s="51" t="s">
        <v>303</v>
      </c>
      <c r="G16" t="s">
        <v>1025</v>
      </c>
      <c r="H16" s="288" t="s">
        <v>1026</v>
      </c>
    </row>
    <row r="17" spans="1:8">
      <c r="A17" s="48" t="s">
        <v>763</v>
      </c>
      <c r="B17" s="48" t="s">
        <v>784</v>
      </c>
      <c r="D17" s="51" t="s">
        <v>304</v>
      </c>
      <c r="E17" s="51" t="s">
        <v>305</v>
      </c>
      <c r="G17" t="s">
        <v>1027</v>
      </c>
      <c r="H17" s="288" t="s">
        <v>1028</v>
      </c>
    </row>
    <row r="18" spans="1:8">
      <c r="A18" s="48" t="s">
        <v>762</v>
      </c>
      <c r="B18" s="48" t="s">
        <v>783</v>
      </c>
      <c r="D18" s="51" t="s">
        <v>306</v>
      </c>
      <c r="E18" s="51" t="s">
        <v>307</v>
      </c>
      <c r="G18" t="s">
        <v>1029</v>
      </c>
      <c r="H18" s="288" t="s">
        <v>1030</v>
      </c>
    </row>
    <row r="19" spans="1:8">
      <c r="D19" s="51" t="s">
        <v>308</v>
      </c>
      <c r="E19" s="51" t="s">
        <v>309</v>
      </c>
      <c r="G19" t="s">
        <v>1031</v>
      </c>
      <c r="H19" s="288" t="s">
        <v>1032</v>
      </c>
    </row>
    <row r="20" spans="1:8">
      <c r="D20" s="51" t="s">
        <v>310</v>
      </c>
      <c r="E20" s="51" t="s">
        <v>311</v>
      </c>
      <c r="G20" t="s">
        <v>1033</v>
      </c>
      <c r="H20" s="288" t="s">
        <v>1034</v>
      </c>
    </row>
    <row r="21" spans="1:8">
      <c r="A21" s="287"/>
      <c r="D21" s="51" t="s">
        <v>312</v>
      </c>
      <c r="E21" s="51" t="s">
        <v>313</v>
      </c>
      <c r="G21" t="s">
        <v>1035</v>
      </c>
      <c r="H21" s="288" t="s">
        <v>1036</v>
      </c>
    </row>
    <row r="22" spans="1:8">
      <c r="A22" s="287" t="s">
        <v>1327</v>
      </c>
      <c r="D22" s="51" t="s">
        <v>314</v>
      </c>
      <c r="E22" s="51" t="s">
        <v>315</v>
      </c>
      <c r="G22" t="s">
        <v>1037</v>
      </c>
      <c r="H22" s="288" t="s">
        <v>1038</v>
      </c>
    </row>
    <row r="23" spans="1:8">
      <c r="A23" s="48" t="s">
        <v>775</v>
      </c>
      <c r="D23" s="51" t="s">
        <v>316</v>
      </c>
      <c r="E23" s="51" t="s">
        <v>317</v>
      </c>
      <c r="G23" t="s">
        <v>1039</v>
      </c>
      <c r="H23" s="288" t="s">
        <v>1040</v>
      </c>
    </row>
    <row r="24" spans="1:8">
      <c r="A24" s="48" t="s">
        <v>776</v>
      </c>
      <c r="D24" s="51" t="s">
        <v>318</v>
      </c>
      <c r="E24" s="51" t="s">
        <v>319</v>
      </c>
      <c r="G24" t="s">
        <v>1041</v>
      </c>
      <c r="H24" s="288" t="s">
        <v>1042</v>
      </c>
    </row>
    <row r="25" spans="1:8">
      <c r="D25" s="51" t="s">
        <v>320</v>
      </c>
      <c r="E25" s="51" t="s">
        <v>321</v>
      </c>
      <c r="G25" t="s">
        <v>1043</v>
      </c>
      <c r="H25" s="288" t="s">
        <v>1044</v>
      </c>
    </row>
    <row r="26" spans="1:8">
      <c r="D26" s="51" t="s">
        <v>322</v>
      </c>
      <c r="E26" s="51" t="s">
        <v>323</v>
      </c>
      <c r="G26" t="s">
        <v>1045</v>
      </c>
      <c r="H26" s="288" t="s">
        <v>1046</v>
      </c>
    </row>
    <row r="27" spans="1:8">
      <c r="A27" s="47" t="s">
        <v>1328</v>
      </c>
      <c r="B27" s="47"/>
      <c r="D27" s="51" t="s">
        <v>324</v>
      </c>
      <c r="E27" s="51" t="s">
        <v>325</v>
      </c>
      <c r="G27" t="s">
        <v>1047</v>
      </c>
      <c r="H27" s="288" t="s">
        <v>1048</v>
      </c>
    </row>
    <row r="28" spans="1:8">
      <c r="A28" s="48" t="s">
        <v>263</v>
      </c>
      <c r="B28" s="48" t="s">
        <v>264</v>
      </c>
      <c r="D28" s="51" t="s">
        <v>326</v>
      </c>
      <c r="E28" s="51" t="s">
        <v>327</v>
      </c>
      <c r="G28" t="s">
        <v>1049</v>
      </c>
      <c r="H28" s="288" t="s">
        <v>1050</v>
      </c>
    </row>
    <row r="29" spans="1:8">
      <c r="A29" s="48" t="s">
        <v>766</v>
      </c>
      <c r="B29" s="48" t="s">
        <v>764</v>
      </c>
      <c r="D29" s="51" t="s">
        <v>328</v>
      </c>
      <c r="E29" s="51" t="s">
        <v>329</v>
      </c>
      <c r="G29" t="s">
        <v>1051</v>
      </c>
      <c r="H29" s="288" t="s">
        <v>1052</v>
      </c>
    </row>
    <row r="30" spans="1:8">
      <c r="A30" s="52" t="s">
        <v>768</v>
      </c>
      <c r="B30" s="52" t="s">
        <v>769</v>
      </c>
      <c r="D30" s="51" t="s">
        <v>330</v>
      </c>
      <c r="E30" s="51" t="s">
        <v>331</v>
      </c>
      <c r="G30" t="s">
        <v>1053</v>
      </c>
      <c r="H30" s="288" t="s">
        <v>1054</v>
      </c>
    </row>
    <row r="31" spans="1:8">
      <c r="A31" s="48" t="s">
        <v>267</v>
      </c>
      <c r="B31" s="48" t="s">
        <v>268</v>
      </c>
      <c r="D31" s="51" t="s">
        <v>332</v>
      </c>
      <c r="E31" s="51" t="s">
        <v>333</v>
      </c>
      <c r="G31" t="s">
        <v>1055</v>
      </c>
      <c r="H31" s="288" t="s">
        <v>1056</v>
      </c>
    </row>
    <row r="32" spans="1:8">
      <c r="A32" s="48" t="s">
        <v>271</v>
      </c>
      <c r="B32" s="48" t="s">
        <v>272</v>
      </c>
      <c r="D32" s="51" t="s">
        <v>164</v>
      </c>
      <c r="E32" s="51" t="s">
        <v>334</v>
      </c>
      <c r="G32" t="s">
        <v>1057</v>
      </c>
      <c r="H32" s="288" t="s">
        <v>1058</v>
      </c>
    </row>
    <row r="33" spans="1:8">
      <c r="A33" s="48" t="s">
        <v>275</v>
      </c>
      <c r="B33" s="48" t="s">
        <v>276</v>
      </c>
      <c r="D33" s="51" t="s">
        <v>335</v>
      </c>
      <c r="E33" s="51" t="s">
        <v>336</v>
      </c>
      <c r="G33" t="s">
        <v>1059</v>
      </c>
      <c r="H33" s="288" t="s">
        <v>1060</v>
      </c>
    </row>
    <row r="34" spans="1:8">
      <c r="A34" s="48" t="s">
        <v>283</v>
      </c>
      <c r="B34" s="48" t="s">
        <v>283</v>
      </c>
      <c r="D34" s="51" t="s">
        <v>337</v>
      </c>
      <c r="E34" s="51" t="s">
        <v>338</v>
      </c>
      <c r="G34" t="s">
        <v>1061</v>
      </c>
      <c r="H34" s="288" t="s">
        <v>1062</v>
      </c>
    </row>
    <row r="35" spans="1:8">
      <c r="D35" s="51" t="s">
        <v>339</v>
      </c>
      <c r="E35" s="51" t="s">
        <v>340</v>
      </c>
      <c r="G35" t="s">
        <v>1063</v>
      </c>
      <c r="H35" s="288" t="s">
        <v>1064</v>
      </c>
    </row>
    <row r="36" spans="1:8">
      <c r="D36" s="51" t="s">
        <v>341</v>
      </c>
      <c r="E36" s="51" t="s">
        <v>342</v>
      </c>
      <c r="G36" t="s">
        <v>1065</v>
      </c>
      <c r="H36" s="288" t="s">
        <v>1066</v>
      </c>
    </row>
    <row r="37" spans="1:8">
      <c r="A37" s="47" t="s">
        <v>1337</v>
      </c>
      <c r="D37" s="51" t="s">
        <v>343</v>
      </c>
      <c r="E37" s="51" t="s">
        <v>344</v>
      </c>
      <c r="G37" t="s">
        <v>1067</v>
      </c>
      <c r="H37" s="288" t="s">
        <v>1068</v>
      </c>
    </row>
    <row r="38" spans="1:8">
      <c r="A38" s="48" t="s">
        <v>1341</v>
      </c>
      <c r="B38" s="48" t="s">
        <v>1338</v>
      </c>
      <c r="D38" s="51" t="s">
        <v>345</v>
      </c>
      <c r="E38" s="51" t="s">
        <v>346</v>
      </c>
      <c r="G38" t="s">
        <v>1069</v>
      </c>
      <c r="H38" s="288" t="s">
        <v>1070</v>
      </c>
    </row>
    <row r="39" spans="1:8">
      <c r="A39" s="48" t="s">
        <v>1342</v>
      </c>
      <c r="B39" s="48" t="s">
        <v>1339</v>
      </c>
      <c r="D39" s="51" t="s">
        <v>347</v>
      </c>
      <c r="E39" s="51" t="s">
        <v>348</v>
      </c>
      <c r="G39" t="s">
        <v>1071</v>
      </c>
      <c r="H39" s="288" t="s">
        <v>1072</v>
      </c>
    </row>
    <row r="40" spans="1:8">
      <c r="A40" s="48" t="s">
        <v>1343</v>
      </c>
      <c r="B40" s="48" t="s">
        <v>1340</v>
      </c>
      <c r="D40" s="51" t="s">
        <v>349</v>
      </c>
      <c r="E40" s="51" t="s">
        <v>350</v>
      </c>
      <c r="G40" t="s">
        <v>1073</v>
      </c>
      <c r="H40" s="288" t="s">
        <v>1074</v>
      </c>
    </row>
    <row r="41" spans="1:8">
      <c r="A41" s="48" t="s">
        <v>267</v>
      </c>
      <c r="B41" s="48" t="s">
        <v>1344</v>
      </c>
      <c r="D41" s="51" t="s">
        <v>351</v>
      </c>
      <c r="E41" s="51" t="s">
        <v>352</v>
      </c>
      <c r="G41" t="s">
        <v>1075</v>
      </c>
      <c r="H41" s="288" t="s">
        <v>1076</v>
      </c>
    </row>
    <row r="42" spans="1:8">
      <c r="D42" s="51" t="s">
        <v>353</v>
      </c>
      <c r="E42" s="51" t="s">
        <v>354</v>
      </c>
      <c r="G42" t="s">
        <v>1077</v>
      </c>
      <c r="H42" s="288" t="s">
        <v>1078</v>
      </c>
    </row>
    <row r="43" spans="1:8">
      <c r="D43" s="51" t="s">
        <v>355</v>
      </c>
      <c r="E43" s="51" t="s">
        <v>356</v>
      </c>
      <c r="G43" t="s">
        <v>1079</v>
      </c>
      <c r="H43" s="288" t="s">
        <v>1080</v>
      </c>
    </row>
    <row r="44" spans="1:8">
      <c r="D44" s="51" t="s">
        <v>357</v>
      </c>
      <c r="E44" s="51" t="s">
        <v>358</v>
      </c>
      <c r="G44" t="s">
        <v>1081</v>
      </c>
      <c r="H44" s="288" t="s">
        <v>1082</v>
      </c>
    </row>
    <row r="45" spans="1:8">
      <c r="D45" s="51" t="s">
        <v>359</v>
      </c>
      <c r="E45" s="51" t="s">
        <v>360</v>
      </c>
      <c r="G45" t="s">
        <v>1083</v>
      </c>
      <c r="H45" s="288" t="s">
        <v>1084</v>
      </c>
    </row>
    <row r="46" spans="1:8">
      <c r="D46" s="51" t="s">
        <v>361</v>
      </c>
      <c r="E46" s="51" t="s">
        <v>362</v>
      </c>
      <c r="G46" t="s">
        <v>1085</v>
      </c>
      <c r="H46" s="288" t="s">
        <v>1086</v>
      </c>
    </row>
    <row r="47" spans="1:8">
      <c r="D47" s="51" t="s">
        <v>363</v>
      </c>
      <c r="E47" s="51" t="s">
        <v>364</v>
      </c>
      <c r="G47" t="s">
        <v>1087</v>
      </c>
      <c r="H47" s="288" t="s">
        <v>1088</v>
      </c>
    </row>
    <row r="48" spans="1:8">
      <c r="D48" s="51" t="s">
        <v>365</v>
      </c>
      <c r="E48" s="51" t="s">
        <v>366</v>
      </c>
      <c r="G48" t="s">
        <v>1089</v>
      </c>
      <c r="H48" s="288" t="s">
        <v>1090</v>
      </c>
    </row>
    <row r="49" spans="4:8">
      <c r="D49" s="51" t="s">
        <v>367</v>
      </c>
      <c r="E49" s="51" t="s">
        <v>368</v>
      </c>
      <c r="G49" t="s">
        <v>1091</v>
      </c>
      <c r="H49" s="288" t="s">
        <v>1092</v>
      </c>
    </row>
    <row r="50" spans="4:8">
      <c r="D50" s="51" t="s">
        <v>369</v>
      </c>
      <c r="E50" s="51" t="s">
        <v>370</v>
      </c>
      <c r="G50" t="s">
        <v>1093</v>
      </c>
      <c r="H50" s="288" t="s">
        <v>1094</v>
      </c>
    </row>
    <row r="51" spans="4:8">
      <c r="D51" s="51" t="s">
        <v>371</v>
      </c>
      <c r="E51" s="51" t="s">
        <v>372</v>
      </c>
      <c r="G51" t="s">
        <v>1095</v>
      </c>
      <c r="H51" s="288" t="s">
        <v>1096</v>
      </c>
    </row>
    <row r="52" spans="4:8">
      <c r="D52" s="51" t="s">
        <v>373</v>
      </c>
      <c r="E52" s="51" t="s">
        <v>374</v>
      </c>
      <c r="G52" t="s">
        <v>1097</v>
      </c>
      <c r="H52" s="288" t="s">
        <v>1098</v>
      </c>
    </row>
    <row r="53" spans="4:8">
      <c r="D53" s="51" t="s">
        <v>375</v>
      </c>
      <c r="E53" s="51" t="s">
        <v>376</v>
      </c>
      <c r="G53" t="s">
        <v>1099</v>
      </c>
      <c r="H53" s="288" t="s">
        <v>1100</v>
      </c>
    </row>
    <row r="54" spans="4:8">
      <c r="D54" s="51" t="s">
        <v>377</v>
      </c>
      <c r="E54" s="51" t="s">
        <v>378</v>
      </c>
      <c r="G54" t="s">
        <v>1101</v>
      </c>
      <c r="H54" s="288" t="s">
        <v>1102</v>
      </c>
    </row>
    <row r="55" spans="4:8">
      <c r="D55" s="51" t="s">
        <v>379</v>
      </c>
      <c r="E55" s="51" t="s">
        <v>380</v>
      </c>
      <c r="G55" t="s">
        <v>1103</v>
      </c>
      <c r="H55" s="288" t="s">
        <v>1104</v>
      </c>
    </row>
    <row r="56" spans="4:8">
      <c r="D56" s="51" t="s">
        <v>381</v>
      </c>
      <c r="E56" s="51" t="s">
        <v>382</v>
      </c>
      <c r="G56" t="s">
        <v>1105</v>
      </c>
      <c r="H56" s="288" t="s">
        <v>1106</v>
      </c>
    </row>
    <row r="57" spans="4:8">
      <c r="D57" s="51" t="s">
        <v>383</v>
      </c>
      <c r="E57" s="51" t="s">
        <v>384</v>
      </c>
      <c r="G57" t="s">
        <v>1107</v>
      </c>
      <c r="H57" s="288" t="s">
        <v>1108</v>
      </c>
    </row>
    <row r="58" spans="4:8">
      <c r="D58" s="51" t="s">
        <v>385</v>
      </c>
      <c r="E58" s="51" t="s">
        <v>386</v>
      </c>
      <c r="G58" t="s">
        <v>1109</v>
      </c>
      <c r="H58" s="288" t="s">
        <v>1110</v>
      </c>
    </row>
    <row r="59" spans="4:8">
      <c r="D59" s="51" t="s">
        <v>387</v>
      </c>
      <c r="E59" s="51" t="s">
        <v>388</v>
      </c>
      <c r="G59" t="s">
        <v>1111</v>
      </c>
      <c r="H59" s="288" t="s">
        <v>1112</v>
      </c>
    </row>
    <row r="60" spans="4:8">
      <c r="D60" s="51" t="s">
        <v>389</v>
      </c>
      <c r="E60" s="51" t="s">
        <v>390</v>
      </c>
      <c r="G60" t="s">
        <v>1113</v>
      </c>
      <c r="H60" s="288" t="s">
        <v>1114</v>
      </c>
    </row>
    <row r="61" spans="4:8">
      <c r="D61" s="51" t="s">
        <v>391</v>
      </c>
      <c r="E61" s="51" t="s">
        <v>392</v>
      </c>
      <c r="G61" t="s">
        <v>1115</v>
      </c>
      <c r="H61" s="288" t="s">
        <v>1116</v>
      </c>
    </row>
    <row r="62" spans="4:8">
      <c r="D62" s="51" t="s">
        <v>393</v>
      </c>
      <c r="E62" s="51" t="s">
        <v>394</v>
      </c>
      <c r="G62" t="s">
        <v>1117</v>
      </c>
      <c r="H62" s="288" t="s">
        <v>1118</v>
      </c>
    </row>
    <row r="63" spans="4:8">
      <c r="D63" s="51" t="s">
        <v>395</v>
      </c>
      <c r="E63" s="51" t="s">
        <v>396</v>
      </c>
      <c r="G63" t="s">
        <v>1119</v>
      </c>
      <c r="H63" s="288" t="s">
        <v>1120</v>
      </c>
    </row>
    <row r="64" spans="4:8">
      <c r="D64" s="51" t="s">
        <v>397</v>
      </c>
      <c r="E64" s="51" t="s">
        <v>398</v>
      </c>
      <c r="G64" t="s">
        <v>1121</v>
      </c>
      <c r="H64" s="288" t="s">
        <v>1122</v>
      </c>
    </row>
    <row r="65" spans="4:8">
      <c r="D65" s="51" t="s">
        <v>399</v>
      </c>
      <c r="E65" s="51" t="s">
        <v>400</v>
      </c>
      <c r="G65" t="s">
        <v>1123</v>
      </c>
      <c r="H65" s="288" t="s">
        <v>1124</v>
      </c>
    </row>
    <row r="66" spans="4:8">
      <c r="D66" s="51" t="s">
        <v>401</v>
      </c>
      <c r="E66" s="51" t="s">
        <v>402</v>
      </c>
      <c r="G66" t="s">
        <v>1125</v>
      </c>
      <c r="H66" s="288" t="s">
        <v>1126</v>
      </c>
    </row>
    <row r="67" spans="4:8">
      <c r="D67" s="51" t="s">
        <v>403</v>
      </c>
      <c r="E67" s="51" t="s">
        <v>404</v>
      </c>
      <c r="G67" t="s">
        <v>1127</v>
      </c>
      <c r="H67" s="288" t="s">
        <v>1128</v>
      </c>
    </row>
    <row r="68" spans="4:8">
      <c r="D68" s="51" t="s">
        <v>405</v>
      </c>
      <c r="E68" s="51" t="s">
        <v>406</v>
      </c>
      <c r="G68" t="s">
        <v>1129</v>
      </c>
      <c r="H68" s="288" t="s">
        <v>1130</v>
      </c>
    </row>
    <row r="69" spans="4:8">
      <c r="D69" s="51" t="s">
        <v>407</v>
      </c>
      <c r="E69" s="51" t="s">
        <v>408</v>
      </c>
      <c r="G69" t="s">
        <v>1131</v>
      </c>
      <c r="H69" s="288" t="s">
        <v>1132</v>
      </c>
    </row>
    <row r="70" spans="4:8">
      <c r="D70" s="51" t="s">
        <v>409</v>
      </c>
      <c r="E70" s="51" t="s">
        <v>410</v>
      </c>
      <c r="G70" t="s">
        <v>1133</v>
      </c>
      <c r="H70" s="288" t="s">
        <v>1134</v>
      </c>
    </row>
    <row r="71" spans="4:8">
      <c r="D71" s="51" t="s">
        <v>411</v>
      </c>
      <c r="E71" s="51" t="s">
        <v>412</v>
      </c>
      <c r="G71" t="s">
        <v>1135</v>
      </c>
      <c r="H71" s="288" t="s">
        <v>1136</v>
      </c>
    </row>
    <row r="72" spans="4:8">
      <c r="D72" s="51" t="s">
        <v>413</v>
      </c>
      <c r="E72" s="51" t="s">
        <v>414</v>
      </c>
      <c r="G72" t="s">
        <v>1137</v>
      </c>
      <c r="H72" s="288" t="s">
        <v>1138</v>
      </c>
    </row>
    <row r="73" spans="4:8">
      <c r="D73" s="51" t="s">
        <v>415</v>
      </c>
      <c r="E73" s="51" t="s">
        <v>416</v>
      </c>
      <c r="G73" t="s">
        <v>1139</v>
      </c>
      <c r="H73" s="288" t="s">
        <v>1140</v>
      </c>
    </row>
    <row r="74" spans="4:8">
      <c r="D74" s="51" t="s">
        <v>417</v>
      </c>
      <c r="E74" s="51" t="s">
        <v>418</v>
      </c>
      <c r="G74" t="s">
        <v>1141</v>
      </c>
      <c r="H74" s="288" t="s">
        <v>1142</v>
      </c>
    </row>
    <row r="75" spans="4:8">
      <c r="D75" s="51" t="s">
        <v>419</v>
      </c>
      <c r="E75" s="51" t="s">
        <v>420</v>
      </c>
      <c r="G75" t="s">
        <v>1143</v>
      </c>
      <c r="H75" s="288" t="s">
        <v>1144</v>
      </c>
    </row>
    <row r="76" spans="4:8">
      <c r="D76" s="51" t="s">
        <v>421</v>
      </c>
      <c r="E76" s="51" t="s">
        <v>422</v>
      </c>
      <c r="G76" t="s">
        <v>1145</v>
      </c>
      <c r="H76" s="288" t="s">
        <v>1146</v>
      </c>
    </row>
    <row r="77" spans="4:8">
      <c r="D77" s="51" t="s">
        <v>423</v>
      </c>
      <c r="E77" s="51" t="s">
        <v>424</v>
      </c>
      <c r="G77" t="s">
        <v>1147</v>
      </c>
      <c r="H77" s="288" t="s">
        <v>1148</v>
      </c>
    </row>
    <row r="78" spans="4:8">
      <c r="D78" s="51" t="s">
        <v>425</v>
      </c>
      <c r="E78" s="51" t="s">
        <v>426</v>
      </c>
      <c r="G78" t="s">
        <v>1149</v>
      </c>
      <c r="H78" s="288" t="s">
        <v>1150</v>
      </c>
    </row>
    <row r="79" spans="4:8">
      <c r="D79" s="51" t="s">
        <v>427</v>
      </c>
      <c r="E79" s="51" t="s">
        <v>428</v>
      </c>
      <c r="G79" t="s">
        <v>1151</v>
      </c>
      <c r="H79" s="288" t="s">
        <v>1152</v>
      </c>
    </row>
    <row r="80" spans="4:8">
      <c r="D80" s="51" t="s">
        <v>429</v>
      </c>
      <c r="E80" s="51" t="s">
        <v>430</v>
      </c>
      <c r="G80" t="s">
        <v>1153</v>
      </c>
      <c r="H80" s="288" t="s">
        <v>1154</v>
      </c>
    </row>
    <row r="81" spans="4:8">
      <c r="D81" s="49" t="s">
        <v>431</v>
      </c>
      <c r="E81" s="51" t="s">
        <v>432</v>
      </c>
      <c r="G81" t="s">
        <v>1155</v>
      </c>
      <c r="H81" s="288" t="s">
        <v>1156</v>
      </c>
    </row>
    <row r="82" spans="4:8">
      <c r="D82" s="51" t="s">
        <v>433</v>
      </c>
      <c r="E82" s="51" t="s">
        <v>434</v>
      </c>
      <c r="G82" t="s">
        <v>1157</v>
      </c>
      <c r="H82" s="288" t="s">
        <v>1158</v>
      </c>
    </row>
    <row r="83" spans="4:8">
      <c r="D83" s="51" t="s">
        <v>435</v>
      </c>
      <c r="E83" s="51" t="s">
        <v>436</v>
      </c>
      <c r="G83" t="s">
        <v>1159</v>
      </c>
      <c r="H83" s="288" t="s">
        <v>1160</v>
      </c>
    </row>
    <row r="84" spans="4:8">
      <c r="D84" s="51" t="s">
        <v>437</v>
      </c>
      <c r="E84" s="51" t="s">
        <v>438</v>
      </c>
      <c r="G84" t="s">
        <v>1161</v>
      </c>
      <c r="H84" s="288" t="s">
        <v>1162</v>
      </c>
    </row>
    <row r="85" spans="4:8">
      <c r="D85" s="51" t="s">
        <v>439</v>
      </c>
      <c r="E85" s="51" t="s">
        <v>440</v>
      </c>
      <c r="G85" t="s">
        <v>1163</v>
      </c>
      <c r="H85" s="288" t="s">
        <v>1164</v>
      </c>
    </row>
    <row r="86" spans="4:8">
      <c r="D86" s="51" t="s">
        <v>441</v>
      </c>
      <c r="E86" s="51" t="s">
        <v>442</v>
      </c>
      <c r="G86" t="s">
        <v>1165</v>
      </c>
      <c r="H86" s="288" t="s">
        <v>1166</v>
      </c>
    </row>
    <row r="87" spans="4:8">
      <c r="D87" s="51" t="s">
        <v>443</v>
      </c>
      <c r="E87" s="51" t="s">
        <v>444</v>
      </c>
      <c r="G87" t="s">
        <v>1167</v>
      </c>
      <c r="H87" s="288" t="s">
        <v>1168</v>
      </c>
    </row>
    <row r="88" spans="4:8">
      <c r="D88" s="51" t="s">
        <v>445</v>
      </c>
      <c r="E88" s="51" t="s">
        <v>446</v>
      </c>
      <c r="G88" t="s">
        <v>1169</v>
      </c>
      <c r="H88" s="288" t="s">
        <v>1170</v>
      </c>
    </row>
    <row r="89" spans="4:8">
      <c r="D89" s="51" t="s">
        <v>447</v>
      </c>
      <c r="E89" s="51" t="s">
        <v>448</v>
      </c>
      <c r="G89" t="s">
        <v>1171</v>
      </c>
      <c r="H89" s="288" t="s">
        <v>1172</v>
      </c>
    </row>
    <row r="90" spans="4:8">
      <c r="D90" s="49" t="s">
        <v>449</v>
      </c>
      <c r="E90" s="51" t="s">
        <v>450</v>
      </c>
      <c r="G90" t="s">
        <v>1173</v>
      </c>
      <c r="H90" s="288" t="s">
        <v>1174</v>
      </c>
    </row>
    <row r="91" spans="4:8">
      <c r="D91" s="51" t="s">
        <v>451</v>
      </c>
      <c r="E91" s="51" t="s">
        <v>452</v>
      </c>
      <c r="G91" t="s">
        <v>1175</v>
      </c>
      <c r="H91" s="288" t="s">
        <v>1176</v>
      </c>
    </row>
    <row r="92" spans="4:8">
      <c r="D92" s="51" t="s">
        <v>453</v>
      </c>
      <c r="E92" s="51" t="s">
        <v>454</v>
      </c>
      <c r="G92" t="s">
        <v>1177</v>
      </c>
      <c r="H92" s="288" t="s">
        <v>1178</v>
      </c>
    </row>
    <row r="93" spans="4:8">
      <c r="D93" s="51" t="s">
        <v>455</v>
      </c>
      <c r="E93" s="51" t="s">
        <v>456</v>
      </c>
      <c r="G93" t="s">
        <v>1179</v>
      </c>
      <c r="H93" s="288" t="s">
        <v>1180</v>
      </c>
    </row>
    <row r="94" spans="4:8">
      <c r="D94" s="51" t="s">
        <v>457</v>
      </c>
      <c r="E94" s="51" t="s">
        <v>458</v>
      </c>
      <c r="G94" t="s">
        <v>1181</v>
      </c>
      <c r="H94" s="288" t="s">
        <v>1182</v>
      </c>
    </row>
    <row r="95" spans="4:8">
      <c r="D95" s="51" t="s">
        <v>459</v>
      </c>
      <c r="E95" s="51" t="s">
        <v>460</v>
      </c>
      <c r="G95" t="s">
        <v>1183</v>
      </c>
      <c r="H95" s="288" t="s">
        <v>1184</v>
      </c>
    </row>
    <row r="96" spans="4:8">
      <c r="D96" s="51" t="s">
        <v>461</v>
      </c>
      <c r="E96" s="51" t="s">
        <v>462</v>
      </c>
      <c r="G96" t="s">
        <v>1185</v>
      </c>
      <c r="H96" s="288" t="s">
        <v>1186</v>
      </c>
    </row>
    <row r="97" spans="4:8">
      <c r="D97" s="51" t="s">
        <v>463</v>
      </c>
      <c r="E97" s="51" t="s">
        <v>464</v>
      </c>
      <c r="G97" t="s">
        <v>1187</v>
      </c>
      <c r="H97" s="288" t="s">
        <v>1188</v>
      </c>
    </row>
    <row r="98" spans="4:8">
      <c r="D98" s="51" t="s">
        <v>465</v>
      </c>
      <c r="E98" s="51" t="s">
        <v>466</v>
      </c>
      <c r="G98" t="s">
        <v>1189</v>
      </c>
      <c r="H98" s="288" t="s">
        <v>1190</v>
      </c>
    </row>
    <row r="99" spans="4:8">
      <c r="D99" s="51" t="s">
        <v>467</v>
      </c>
      <c r="E99" s="51" t="s">
        <v>468</v>
      </c>
      <c r="G99" t="s">
        <v>1191</v>
      </c>
      <c r="H99" s="288" t="s">
        <v>1192</v>
      </c>
    </row>
    <row r="100" spans="4:8">
      <c r="D100" s="51" t="s">
        <v>469</v>
      </c>
      <c r="E100" s="51" t="s">
        <v>470</v>
      </c>
      <c r="G100" t="s">
        <v>1193</v>
      </c>
      <c r="H100" s="288" t="s">
        <v>1194</v>
      </c>
    </row>
    <row r="101" spans="4:8">
      <c r="D101" s="51" t="s">
        <v>471</v>
      </c>
      <c r="E101" s="51" t="s">
        <v>472</v>
      </c>
      <c r="G101" t="s">
        <v>1195</v>
      </c>
      <c r="H101" s="288" t="s">
        <v>1196</v>
      </c>
    </row>
    <row r="102" spans="4:8">
      <c r="D102" s="51" t="s">
        <v>473</v>
      </c>
      <c r="E102" s="51" t="s">
        <v>474</v>
      </c>
      <c r="G102" t="s">
        <v>1197</v>
      </c>
      <c r="H102" s="288" t="s">
        <v>1198</v>
      </c>
    </row>
    <row r="103" spans="4:8">
      <c r="D103" s="51" t="s">
        <v>475</v>
      </c>
      <c r="E103" s="51" t="s">
        <v>476</v>
      </c>
      <c r="G103" t="s">
        <v>1199</v>
      </c>
      <c r="H103" s="288" t="s">
        <v>1200</v>
      </c>
    </row>
    <row r="104" spans="4:8">
      <c r="D104" s="49" t="s">
        <v>477</v>
      </c>
      <c r="E104" s="51" t="s">
        <v>478</v>
      </c>
      <c r="G104" t="s">
        <v>1201</v>
      </c>
      <c r="H104" s="288" t="s">
        <v>1202</v>
      </c>
    </row>
    <row r="105" spans="4:8">
      <c r="D105" s="51" t="s">
        <v>479</v>
      </c>
      <c r="E105" s="51" t="s">
        <v>480</v>
      </c>
      <c r="G105" t="s">
        <v>1203</v>
      </c>
      <c r="H105" s="288" t="s">
        <v>1204</v>
      </c>
    </row>
    <row r="106" spans="4:8">
      <c r="D106" s="51" t="s">
        <v>481</v>
      </c>
      <c r="E106" s="51" t="s">
        <v>482</v>
      </c>
      <c r="G106" t="s">
        <v>1205</v>
      </c>
      <c r="H106" s="288" t="s">
        <v>1206</v>
      </c>
    </row>
    <row r="107" spans="4:8">
      <c r="D107" s="51" t="s">
        <v>483</v>
      </c>
      <c r="E107" s="51" t="s">
        <v>484</v>
      </c>
      <c r="G107" t="s">
        <v>1207</v>
      </c>
      <c r="H107" s="288" t="s">
        <v>1208</v>
      </c>
    </row>
    <row r="108" spans="4:8">
      <c r="D108" s="51" t="s">
        <v>229</v>
      </c>
      <c r="E108" s="51" t="s">
        <v>485</v>
      </c>
      <c r="G108" t="s">
        <v>1209</v>
      </c>
      <c r="H108" s="288" t="s">
        <v>1210</v>
      </c>
    </row>
    <row r="109" spans="4:8">
      <c r="D109" s="51" t="s">
        <v>486</v>
      </c>
      <c r="E109" s="51" t="s">
        <v>487</v>
      </c>
      <c r="G109" t="s">
        <v>1211</v>
      </c>
      <c r="H109" s="288" t="s">
        <v>1212</v>
      </c>
    </row>
    <row r="110" spans="4:8">
      <c r="D110" s="51" t="s">
        <v>488</v>
      </c>
      <c r="E110" s="51" t="s">
        <v>489</v>
      </c>
      <c r="G110" t="s">
        <v>1213</v>
      </c>
      <c r="H110" s="288" t="s">
        <v>1214</v>
      </c>
    </row>
    <row r="111" spans="4:8">
      <c r="D111" s="49" t="s">
        <v>490</v>
      </c>
      <c r="E111" s="51" t="s">
        <v>491</v>
      </c>
      <c r="G111" t="s">
        <v>1215</v>
      </c>
      <c r="H111" s="288" t="s">
        <v>1216</v>
      </c>
    </row>
    <row r="112" spans="4:8">
      <c r="D112" s="51" t="s">
        <v>492</v>
      </c>
      <c r="E112" s="51" t="s">
        <v>493</v>
      </c>
      <c r="G112" t="s">
        <v>1217</v>
      </c>
      <c r="H112" s="288" t="s">
        <v>1218</v>
      </c>
    </row>
    <row r="113" spans="4:8">
      <c r="D113" s="51" t="s">
        <v>494</v>
      </c>
      <c r="E113" s="51" t="s">
        <v>495</v>
      </c>
      <c r="G113" t="s">
        <v>1219</v>
      </c>
      <c r="H113" s="288" t="s">
        <v>1220</v>
      </c>
    </row>
    <row r="114" spans="4:8">
      <c r="D114" s="51" t="s">
        <v>496</v>
      </c>
      <c r="E114" s="51" t="s">
        <v>497</v>
      </c>
      <c r="G114" t="s">
        <v>1221</v>
      </c>
      <c r="H114" s="288" t="s">
        <v>1222</v>
      </c>
    </row>
    <row r="115" spans="4:8">
      <c r="D115" s="51" t="s">
        <v>498</v>
      </c>
      <c r="E115" s="51" t="s">
        <v>499</v>
      </c>
      <c r="G115" t="s">
        <v>1223</v>
      </c>
      <c r="H115" s="288" t="s">
        <v>1224</v>
      </c>
    </row>
    <row r="116" spans="4:8">
      <c r="D116" s="51" t="s">
        <v>500</v>
      </c>
      <c r="E116" s="51" t="s">
        <v>501</v>
      </c>
      <c r="G116" t="s">
        <v>1225</v>
      </c>
      <c r="H116" s="288" t="s">
        <v>1226</v>
      </c>
    </row>
    <row r="117" spans="4:8">
      <c r="D117" s="51" t="s">
        <v>502</v>
      </c>
      <c r="E117" s="51" t="s">
        <v>503</v>
      </c>
      <c r="G117" t="s">
        <v>1227</v>
      </c>
      <c r="H117" s="288" t="s">
        <v>1228</v>
      </c>
    </row>
    <row r="118" spans="4:8">
      <c r="D118" s="51" t="s">
        <v>504</v>
      </c>
      <c r="E118" s="51" t="s">
        <v>505</v>
      </c>
      <c r="G118" t="s">
        <v>1229</v>
      </c>
      <c r="H118" s="288" t="s">
        <v>1230</v>
      </c>
    </row>
    <row r="119" spans="4:8">
      <c r="D119" s="51" t="s">
        <v>506</v>
      </c>
      <c r="E119" s="51" t="s">
        <v>507</v>
      </c>
      <c r="G119" t="s">
        <v>1231</v>
      </c>
      <c r="H119" s="288" t="s">
        <v>1232</v>
      </c>
    </row>
    <row r="120" spans="4:8">
      <c r="D120" s="51" t="s">
        <v>508</v>
      </c>
      <c r="E120" s="51" t="s">
        <v>509</v>
      </c>
      <c r="G120" t="s">
        <v>1233</v>
      </c>
      <c r="H120" s="288" t="s">
        <v>1234</v>
      </c>
    </row>
    <row r="121" spans="4:8">
      <c r="D121" s="51" t="s">
        <v>510</v>
      </c>
      <c r="E121" s="51" t="s">
        <v>511</v>
      </c>
      <c r="G121" t="s">
        <v>1235</v>
      </c>
      <c r="H121" s="288" t="s">
        <v>1236</v>
      </c>
    </row>
    <row r="122" spans="4:8">
      <c r="D122" s="51" t="s">
        <v>512</v>
      </c>
      <c r="E122" s="51" t="s">
        <v>513</v>
      </c>
      <c r="G122" t="s">
        <v>1237</v>
      </c>
      <c r="H122" s="288" t="s">
        <v>1238</v>
      </c>
    </row>
    <row r="123" spans="4:8">
      <c r="D123" s="51" t="s">
        <v>514</v>
      </c>
      <c r="E123" s="51" t="s">
        <v>515</v>
      </c>
      <c r="G123" t="s">
        <v>1239</v>
      </c>
      <c r="H123" s="288" t="s">
        <v>1240</v>
      </c>
    </row>
    <row r="124" spans="4:8">
      <c r="D124" s="51" t="s">
        <v>516</v>
      </c>
      <c r="E124" s="51" t="s">
        <v>517</v>
      </c>
      <c r="G124" t="s">
        <v>1241</v>
      </c>
      <c r="H124" s="288" t="s">
        <v>1242</v>
      </c>
    </row>
    <row r="125" spans="4:8">
      <c r="D125" s="51" t="s">
        <v>518</v>
      </c>
      <c r="E125" s="51" t="s">
        <v>519</v>
      </c>
      <c r="G125" t="s">
        <v>1243</v>
      </c>
      <c r="H125" s="288" t="s">
        <v>1244</v>
      </c>
    </row>
    <row r="126" spans="4:8">
      <c r="D126" s="51" t="s">
        <v>520</v>
      </c>
      <c r="E126" s="51" t="s">
        <v>521</v>
      </c>
      <c r="G126" t="s">
        <v>1245</v>
      </c>
      <c r="H126" s="288" t="s">
        <v>1246</v>
      </c>
    </row>
    <row r="127" spans="4:8">
      <c r="D127" s="51" t="s">
        <v>522</v>
      </c>
      <c r="E127" s="51" t="s">
        <v>523</v>
      </c>
      <c r="G127" t="s">
        <v>1247</v>
      </c>
      <c r="H127" s="288" t="s">
        <v>1248</v>
      </c>
    </row>
    <row r="128" spans="4:8">
      <c r="D128" s="51" t="s">
        <v>524</v>
      </c>
      <c r="E128" s="51" t="s">
        <v>525</v>
      </c>
      <c r="G128" t="s">
        <v>1249</v>
      </c>
      <c r="H128" s="288" t="s">
        <v>1250</v>
      </c>
    </row>
    <row r="129" spans="4:8">
      <c r="D129" s="51" t="s">
        <v>526</v>
      </c>
      <c r="E129" s="51" t="s">
        <v>527</v>
      </c>
      <c r="G129" t="s">
        <v>1251</v>
      </c>
      <c r="H129" s="288" t="s">
        <v>1252</v>
      </c>
    </row>
    <row r="130" spans="4:8">
      <c r="D130" s="51" t="s">
        <v>528</v>
      </c>
      <c r="E130" s="51" t="s">
        <v>529</v>
      </c>
      <c r="G130" t="s">
        <v>1253</v>
      </c>
      <c r="H130" s="288" t="s">
        <v>1254</v>
      </c>
    </row>
    <row r="131" spans="4:8">
      <c r="D131" s="51" t="s">
        <v>530</v>
      </c>
      <c r="E131" s="51" t="s">
        <v>531</v>
      </c>
      <c r="G131" t="s">
        <v>1255</v>
      </c>
      <c r="H131" s="288" t="s">
        <v>1256</v>
      </c>
    </row>
    <row r="132" spans="4:8">
      <c r="D132" s="51" t="s">
        <v>532</v>
      </c>
      <c r="E132" s="51" t="s">
        <v>533</v>
      </c>
      <c r="G132" t="s">
        <v>1257</v>
      </c>
      <c r="H132" s="288" t="s">
        <v>1258</v>
      </c>
    </row>
    <row r="133" spans="4:8">
      <c r="D133" s="51" t="s">
        <v>534</v>
      </c>
      <c r="E133" s="51" t="s">
        <v>535</v>
      </c>
      <c r="G133" t="s">
        <v>1259</v>
      </c>
      <c r="H133" s="288" t="s">
        <v>1260</v>
      </c>
    </row>
    <row r="134" spans="4:8">
      <c r="D134" s="51" t="s">
        <v>536</v>
      </c>
      <c r="E134" s="51" t="s">
        <v>537</v>
      </c>
      <c r="G134" t="s">
        <v>1261</v>
      </c>
      <c r="H134" s="288" t="s">
        <v>1262</v>
      </c>
    </row>
    <row r="135" spans="4:8">
      <c r="D135" s="51" t="s">
        <v>538</v>
      </c>
      <c r="E135" s="51" t="s">
        <v>539</v>
      </c>
      <c r="G135" t="s">
        <v>1263</v>
      </c>
      <c r="H135" s="288" t="s">
        <v>1264</v>
      </c>
    </row>
    <row r="136" spans="4:8">
      <c r="D136" s="51" t="s">
        <v>540</v>
      </c>
      <c r="E136" s="51" t="s">
        <v>541</v>
      </c>
      <c r="G136" t="s">
        <v>1265</v>
      </c>
      <c r="H136" s="288" t="s">
        <v>1266</v>
      </c>
    </row>
    <row r="137" spans="4:8">
      <c r="D137" s="51" t="s">
        <v>542</v>
      </c>
      <c r="E137" s="51" t="s">
        <v>543</v>
      </c>
      <c r="G137" t="s">
        <v>1267</v>
      </c>
      <c r="H137" s="288" t="s">
        <v>1268</v>
      </c>
    </row>
    <row r="138" spans="4:8">
      <c r="D138" s="51" t="s">
        <v>544</v>
      </c>
      <c r="E138" s="51" t="s">
        <v>545</v>
      </c>
      <c r="G138" t="s">
        <v>1269</v>
      </c>
      <c r="H138" s="288" t="s">
        <v>1270</v>
      </c>
    </row>
    <row r="139" spans="4:8">
      <c r="D139" s="51" t="s">
        <v>546</v>
      </c>
      <c r="E139" s="51" t="s">
        <v>547</v>
      </c>
      <c r="G139" t="s">
        <v>1271</v>
      </c>
      <c r="H139" s="288" t="s">
        <v>1272</v>
      </c>
    </row>
    <row r="140" spans="4:8">
      <c r="D140" s="51" t="s">
        <v>548</v>
      </c>
      <c r="E140" s="51" t="s">
        <v>549</v>
      </c>
      <c r="G140" t="s">
        <v>1273</v>
      </c>
      <c r="H140" s="288" t="s">
        <v>1274</v>
      </c>
    </row>
    <row r="141" spans="4:8">
      <c r="D141" s="51" t="s">
        <v>550</v>
      </c>
      <c r="E141" s="51" t="s">
        <v>551</v>
      </c>
      <c r="G141" t="s">
        <v>1275</v>
      </c>
      <c r="H141" s="288" t="s">
        <v>1276</v>
      </c>
    </row>
    <row r="142" spans="4:8">
      <c r="D142" s="51" t="s">
        <v>552</v>
      </c>
      <c r="E142" s="51" t="s">
        <v>553</v>
      </c>
      <c r="G142" t="s">
        <v>1277</v>
      </c>
      <c r="H142" s="288" t="s">
        <v>1278</v>
      </c>
    </row>
    <row r="143" spans="4:8">
      <c r="D143" s="51" t="s">
        <v>554</v>
      </c>
      <c r="E143" s="51" t="s">
        <v>555</v>
      </c>
      <c r="G143" t="s">
        <v>1279</v>
      </c>
      <c r="H143" s="288" t="s">
        <v>1280</v>
      </c>
    </row>
    <row r="144" spans="4:8">
      <c r="D144" s="51" t="s">
        <v>556</v>
      </c>
      <c r="E144" s="51" t="s">
        <v>557</v>
      </c>
      <c r="G144" t="s">
        <v>1281</v>
      </c>
      <c r="H144" s="288" t="s">
        <v>1282</v>
      </c>
    </row>
    <row r="145" spans="4:8">
      <c r="D145" s="51" t="s">
        <v>558</v>
      </c>
      <c r="E145" s="51" t="s">
        <v>559</v>
      </c>
      <c r="G145" t="s">
        <v>1283</v>
      </c>
      <c r="H145" s="288" t="s">
        <v>1284</v>
      </c>
    </row>
    <row r="146" spans="4:8">
      <c r="D146" s="51" t="s">
        <v>560</v>
      </c>
      <c r="E146" s="51" t="s">
        <v>561</v>
      </c>
      <c r="G146" t="s">
        <v>1285</v>
      </c>
      <c r="H146" s="288" t="s">
        <v>1286</v>
      </c>
    </row>
    <row r="147" spans="4:8">
      <c r="D147" s="51" t="s">
        <v>562</v>
      </c>
      <c r="E147" s="51" t="s">
        <v>563</v>
      </c>
      <c r="G147" t="s">
        <v>1287</v>
      </c>
      <c r="H147" s="288" t="s">
        <v>1288</v>
      </c>
    </row>
    <row r="148" spans="4:8">
      <c r="D148" s="51" t="s">
        <v>564</v>
      </c>
      <c r="E148" s="51" t="s">
        <v>565</v>
      </c>
      <c r="G148" t="s">
        <v>1289</v>
      </c>
      <c r="H148" s="288" t="s">
        <v>1290</v>
      </c>
    </row>
    <row r="149" spans="4:8">
      <c r="D149" s="51" t="s">
        <v>566</v>
      </c>
      <c r="E149" s="51" t="s">
        <v>567</v>
      </c>
      <c r="G149" t="s">
        <v>1291</v>
      </c>
      <c r="H149" s="288" t="s">
        <v>1292</v>
      </c>
    </row>
    <row r="150" spans="4:8">
      <c r="D150" s="51" t="s">
        <v>568</v>
      </c>
      <c r="E150" s="51" t="s">
        <v>569</v>
      </c>
      <c r="G150" t="s">
        <v>1293</v>
      </c>
      <c r="H150" s="288" t="s">
        <v>1294</v>
      </c>
    </row>
    <row r="151" spans="4:8">
      <c r="D151" s="51" t="s">
        <v>570</v>
      </c>
      <c r="E151" s="51" t="s">
        <v>571</v>
      </c>
      <c r="G151" t="s">
        <v>1295</v>
      </c>
      <c r="H151" s="288" t="s">
        <v>1296</v>
      </c>
    </row>
    <row r="152" spans="4:8">
      <c r="D152" s="51" t="s">
        <v>572</v>
      </c>
      <c r="E152" s="51" t="s">
        <v>573</v>
      </c>
      <c r="G152" t="s">
        <v>1297</v>
      </c>
      <c r="H152" s="288" t="s">
        <v>1298</v>
      </c>
    </row>
    <row r="153" spans="4:8">
      <c r="D153" s="51" t="s">
        <v>574</v>
      </c>
      <c r="E153" s="51" t="s">
        <v>575</v>
      </c>
      <c r="G153" t="s">
        <v>1299</v>
      </c>
      <c r="H153" s="288" t="s">
        <v>1300</v>
      </c>
    </row>
    <row r="154" spans="4:8">
      <c r="D154" s="51" t="s">
        <v>576</v>
      </c>
      <c r="E154" s="51" t="s">
        <v>577</v>
      </c>
      <c r="G154" t="s">
        <v>1301</v>
      </c>
      <c r="H154" s="288" t="s">
        <v>1302</v>
      </c>
    </row>
    <row r="155" spans="4:8">
      <c r="D155" s="51" t="s">
        <v>578</v>
      </c>
      <c r="E155" s="51" t="s">
        <v>579</v>
      </c>
      <c r="G155" t="s">
        <v>1303</v>
      </c>
      <c r="H155" s="288" t="s">
        <v>1304</v>
      </c>
    </row>
    <row r="156" spans="4:8">
      <c r="D156" s="51" t="s">
        <v>580</v>
      </c>
      <c r="E156" s="51" t="s">
        <v>581</v>
      </c>
      <c r="G156" t="s">
        <v>1305</v>
      </c>
      <c r="H156" t="s">
        <v>1306</v>
      </c>
    </row>
    <row r="157" spans="4:8">
      <c r="D157" s="51" t="s">
        <v>582</v>
      </c>
      <c r="E157" s="51" t="s">
        <v>583</v>
      </c>
      <c r="G157" t="s">
        <v>1307</v>
      </c>
      <c r="H157" s="288" t="s">
        <v>1308</v>
      </c>
    </row>
    <row r="158" spans="4:8" ht="26.4">
      <c r="D158" s="51" t="s">
        <v>584</v>
      </c>
      <c r="E158" s="51" t="s">
        <v>585</v>
      </c>
      <c r="G158" t="s">
        <v>1309</v>
      </c>
      <c r="H158" s="288" t="s">
        <v>1310</v>
      </c>
    </row>
    <row r="159" spans="4:8" ht="26.4">
      <c r="D159" s="51" t="s">
        <v>586</v>
      </c>
      <c r="E159" s="51" t="s">
        <v>587</v>
      </c>
      <c r="G159" t="s">
        <v>1311</v>
      </c>
      <c r="H159" s="288" t="s">
        <v>1312</v>
      </c>
    </row>
    <row r="160" spans="4:8" ht="26.4">
      <c r="D160" s="51" t="s">
        <v>588</v>
      </c>
      <c r="E160" s="51" t="s">
        <v>589</v>
      </c>
      <c r="G160" t="s">
        <v>1313</v>
      </c>
      <c r="H160" s="288" t="s">
        <v>1314</v>
      </c>
    </row>
    <row r="161" spans="4:8">
      <c r="D161" s="51" t="s">
        <v>590</v>
      </c>
      <c r="E161" s="51" t="s">
        <v>591</v>
      </c>
      <c r="G161" t="s">
        <v>1315</v>
      </c>
      <c r="H161" s="288" t="s">
        <v>1316</v>
      </c>
    </row>
    <row r="162" spans="4:8">
      <c r="D162" s="51" t="s">
        <v>592</v>
      </c>
      <c r="E162" s="51" t="s">
        <v>593</v>
      </c>
      <c r="G162" t="s">
        <v>1317</v>
      </c>
      <c r="H162" s="288" t="s">
        <v>1318</v>
      </c>
    </row>
    <row r="163" spans="4:8">
      <c r="D163" s="51" t="s">
        <v>594</v>
      </c>
      <c r="E163" s="51" t="s">
        <v>595</v>
      </c>
      <c r="G163" t="s">
        <v>1319</v>
      </c>
      <c r="H163" s="288" t="s">
        <v>1320</v>
      </c>
    </row>
    <row r="164" spans="4:8">
      <c r="D164" s="51" t="s">
        <v>596</v>
      </c>
      <c r="E164" s="51" t="s">
        <v>597</v>
      </c>
      <c r="G164" t="s">
        <v>1321</v>
      </c>
      <c r="H164" s="288" t="s">
        <v>1322</v>
      </c>
    </row>
    <row r="165" spans="4:8">
      <c r="D165" s="51" t="s">
        <v>598</v>
      </c>
      <c r="E165" s="51" t="s">
        <v>599</v>
      </c>
    </row>
    <row r="166" spans="4:8">
      <c r="D166" s="51" t="s">
        <v>600</v>
      </c>
      <c r="E166" s="51" t="s">
        <v>601</v>
      </c>
    </row>
    <row r="167" spans="4:8">
      <c r="D167" s="51" t="s">
        <v>602</v>
      </c>
      <c r="E167" s="51" t="s">
        <v>603</v>
      </c>
    </row>
    <row r="168" spans="4:8">
      <c r="D168" s="51" t="s">
        <v>604</v>
      </c>
      <c r="E168" s="51" t="s">
        <v>605</v>
      </c>
    </row>
    <row r="169" spans="4:8">
      <c r="D169" s="51" t="s">
        <v>606</v>
      </c>
      <c r="E169" s="51" t="s">
        <v>607</v>
      </c>
    </row>
    <row r="170" spans="4:8">
      <c r="D170" s="51" t="s">
        <v>608</v>
      </c>
      <c r="E170" s="51" t="s">
        <v>609</v>
      </c>
    </row>
    <row r="171" spans="4:8">
      <c r="D171" s="51" t="s">
        <v>610</v>
      </c>
      <c r="E171" s="51" t="s">
        <v>611</v>
      </c>
    </row>
    <row r="172" spans="4:8">
      <c r="D172" s="51" t="s">
        <v>612</v>
      </c>
      <c r="E172" s="51" t="s">
        <v>613</v>
      </c>
    </row>
    <row r="173" spans="4:8">
      <c r="D173" s="51" t="s">
        <v>614</v>
      </c>
      <c r="E173" s="51" t="s">
        <v>615</v>
      </c>
    </row>
    <row r="174" spans="4:8">
      <c r="D174" s="51" t="s">
        <v>616</v>
      </c>
      <c r="E174" s="51" t="s">
        <v>617</v>
      </c>
    </row>
    <row r="175" spans="4:8">
      <c r="D175" s="51" t="s">
        <v>618</v>
      </c>
      <c r="E175" s="51" t="s">
        <v>619</v>
      </c>
    </row>
    <row r="176" spans="4:8">
      <c r="D176" s="51" t="s">
        <v>620</v>
      </c>
      <c r="E176" s="51" t="s">
        <v>621</v>
      </c>
    </row>
    <row r="177" spans="4:5">
      <c r="D177" s="51" t="s">
        <v>622</v>
      </c>
      <c r="E177" s="51" t="s">
        <v>623</v>
      </c>
    </row>
    <row r="178" spans="4:5">
      <c r="D178" s="51" t="s">
        <v>624</v>
      </c>
      <c r="E178" s="51" t="s">
        <v>625</v>
      </c>
    </row>
    <row r="179" spans="4:5">
      <c r="D179" s="51" t="s">
        <v>626</v>
      </c>
      <c r="E179" s="51" t="s">
        <v>627</v>
      </c>
    </row>
    <row r="180" spans="4:5">
      <c r="D180" s="51" t="s">
        <v>628</v>
      </c>
      <c r="E180" s="51" t="s">
        <v>629</v>
      </c>
    </row>
    <row r="181" spans="4:5">
      <c r="D181" s="51" t="s">
        <v>630</v>
      </c>
      <c r="E181" s="51" t="s">
        <v>631</v>
      </c>
    </row>
    <row r="182" spans="4:5">
      <c r="D182" s="49" t="s">
        <v>632</v>
      </c>
      <c r="E182" s="51" t="s">
        <v>633</v>
      </c>
    </row>
    <row r="183" spans="4:5">
      <c r="D183" s="51" t="s">
        <v>634</v>
      </c>
      <c r="E183" s="51" t="s">
        <v>635</v>
      </c>
    </row>
    <row r="184" spans="4:5">
      <c r="D184" s="51" t="s">
        <v>636</v>
      </c>
      <c r="E184" s="51" t="s">
        <v>637</v>
      </c>
    </row>
    <row r="185" spans="4:5">
      <c r="D185" s="51" t="s">
        <v>638</v>
      </c>
      <c r="E185" s="51" t="s">
        <v>639</v>
      </c>
    </row>
    <row r="186" spans="4:5">
      <c r="D186" s="51" t="s">
        <v>640</v>
      </c>
      <c r="E186" s="51" t="s">
        <v>641</v>
      </c>
    </row>
    <row r="187" spans="4:5">
      <c r="D187" s="51" t="s">
        <v>642</v>
      </c>
      <c r="E187" s="51" t="s">
        <v>643</v>
      </c>
    </row>
    <row r="188" spans="4:5">
      <c r="D188" s="51" t="s">
        <v>644</v>
      </c>
      <c r="E188" s="51" t="s">
        <v>645</v>
      </c>
    </row>
    <row r="189" spans="4:5">
      <c r="D189" s="51" t="s">
        <v>646</v>
      </c>
      <c r="E189" s="51" t="s">
        <v>647</v>
      </c>
    </row>
    <row r="190" spans="4:5">
      <c r="D190" s="51" t="s">
        <v>648</v>
      </c>
      <c r="E190" s="51" t="s">
        <v>649</v>
      </c>
    </row>
    <row r="191" spans="4:5">
      <c r="D191" s="51" t="s">
        <v>650</v>
      </c>
      <c r="E191" s="51" t="s">
        <v>651</v>
      </c>
    </row>
    <row r="192" spans="4:5">
      <c r="D192" s="51" t="s">
        <v>652</v>
      </c>
      <c r="E192" s="51" t="s">
        <v>653</v>
      </c>
    </row>
    <row r="193" spans="4:5">
      <c r="D193" s="51" t="s">
        <v>222</v>
      </c>
      <c r="E193" s="51" t="s">
        <v>654</v>
      </c>
    </row>
    <row r="194" spans="4:5">
      <c r="D194" s="51" t="s">
        <v>655</v>
      </c>
      <c r="E194" s="51" t="s">
        <v>656</v>
      </c>
    </row>
    <row r="195" spans="4:5">
      <c r="D195" s="51" t="s">
        <v>657</v>
      </c>
      <c r="E195" s="51" t="s">
        <v>658</v>
      </c>
    </row>
    <row r="196" spans="4:5">
      <c r="D196" s="51" t="s">
        <v>659</v>
      </c>
      <c r="E196" s="51" t="s">
        <v>660</v>
      </c>
    </row>
    <row r="197" spans="4:5">
      <c r="D197" s="51" t="s">
        <v>661</v>
      </c>
      <c r="E197" s="51" t="s">
        <v>662</v>
      </c>
    </row>
    <row r="198" spans="4:5">
      <c r="D198" s="51" t="s">
        <v>663</v>
      </c>
      <c r="E198" s="51" t="s">
        <v>664</v>
      </c>
    </row>
    <row r="199" spans="4:5">
      <c r="D199" s="51" t="s">
        <v>665</v>
      </c>
      <c r="E199" s="51" t="s">
        <v>666</v>
      </c>
    </row>
    <row r="200" spans="4:5">
      <c r="D200" s="51" t="s">
        <v>667</v>
      </c>
      <c r="E200" s="51" t="s">
        <v>668</v>
      </c>
    </row>
    <row r="201" spans="4:5">
      <c r="D201" s="51" t="s">
        <v>669</v>
      </c>
      <c r="E201" s="51" t="s">
        <v>670</v>
      </c>
    </row>
    <row r="202" spans="4:5">
      <c r="D202" s="51" t="s">
        <v>671</v>
      </c>
      <c r="E202" s="51" t="s">
        <v>672</v>
      </c>
    </row>
    <row r="203" spans="4:5">
      <c r="D203" s="51" t="s">
        <v>673</v>
      </c>
      <c r="E203" s="51" t="s">
        <v>674</v>
      </c>
    </row>
    <row r="204" spans="4:5">
      <c r="D204" s="51" t="s">
        <v>675</v>
      </c>
      <c r="E204" s="51" t="s">
        <v>676</v>
      </c>
    </row>
    <row r="205" spans="4:5">
      <c r="D205" s="51" t="s">
        <v>677</v>
      </c>
      <c r="E205" s="51" t="s">
        <v>678</v>
      </c>
    </row>
    <row r="206" spans="4:5">
      <c r="D206" s="51" t="s">
        <v>679</v>
      </c>
      <c r="E206" s="51" t="s">
        <v>680</v>
      </c>
    </row>
    <row r="207" spans="4:5">
      <c r="D207" s="51" t="s">
        <v>681</v>
      </c>
      <c r="E207" s="51" t="s">
        <v>682</v>
      </c>
    </row>
    <row r="208" spans="4:5">
      <c r="D208" s="51" t="s">
        <v>683</v>
      </c>
      <c r="E208" s="51" t="s">
        <v>684</v>
      </c>
    </row>
    <row r="209" spans="4:5">
      <c r="D209" s="51" t="s">
        <v>685</v>
      </c>
      <c r="E209" s="51" t="s">
        <v>686</v>
      </c>
    </row>
    <row r="210" spans="4:5">
      <c r="D210" s="51" t="s">
        <v>687</v>
      </c>
      <c r="E210" s="51" t="s">
        <v>688</v>
      </c>
    </row>
    <row r="211" spans="4:5">
      <c r="D211" s="51" t="s">
        <v>689</v>
      </c>
      <c r="E211" s="51" t="s">
        <v>690</v>
      </c>
    </row>
    <row r="212" spans="4:5">
      <c r="D212" s="51" t="s">
        <v>691</v>
      </c>
      <c r="E212" s="51" t="s">
        <v>692</v>
      </c>
    </row>
    <row r="213" spans="4:5">
      <c r="D213" s="51" t="s">
        <v>693</v>
      </c>
      <c r="E213" s="51" t="s">
        <v>694</v>
      </c>
    </row>
    <row r="214" spans="4:5">
      <c r="D214" s="51" t="s">
        <v>695</v>
      </c>
      <c r="E214" s="51" t="s">
        <v>696</v>
      </c>
    </row>
    <row r="215" spans="4:5">
      <c r="D215" s="51" t="s">
        <v>697</v>
      </c>
      <c r="E215" s="51" t="s">
        <v>698</v>
      </c>
    </row>
    <row r="216" spans="4:5">
      <c r="D216" s="51" t="s">
        <v>699</v>
      </c>
      <c r="E216" s="51" t="s">
        <v>700</v>
      </c>
    </row>
    <row r="217" spans="4:5">
      <c r="D217" s="51" t="s">
        <v>701</v>
      </c>
      <c r="E217" s="51" t="s">
        <v>702</v>
      </c>
    </row>
    <row r="218" spans="4:5">
      <c r="D218" s="51" t="s">
        <v>703</v>
      </c>
      <c r="E218" s="51" t="s">
        <v>704</v>
      </c>
    </row>
    <row r="219" spans="4:5">
      <c r="D219" s="51" t="s">
        <v>705</v>
      </c>
      <c r="E219" s="51" t="s">
        <v>706</v>
      </c>
    </row>
    <row r="220" spans="4:5">
      <c r="D220" s="51" t="s">
        <v>707</v>
      </c>
      <c r="E220" s="51" t="s">
        <v>708</v>
      </c>
    </row>
    <row r="221" spans="4:5">
      <c r="D221" s="51" t="s">
        <v>709</v>
      </c>
      <c r="E221" s="51" t="s">
        <v>710</v>
      </c>
    </row>
    <row r="222" spans="4:5">
      <c r="D222" s="51" t="s">
        <v>711</v>
      </c>
      <c r="E222" s="51" t="s">
        <v>712</v>
      </c>
    </row>
    <row r="223" spans="4:5">
      <c r="D223" s="51" t="s">
        <v>713</v>
      </c>
      <c r="E223" s="51" t="s">
        <v>714</v>
      </c>
    </row>
    <row r="224" spans="4:5">
      <c r="D224" s="51" t="s">
        <v>715</v>
      </c>
      <c r="E224" s="51" t="s">
        <v>716</v>
      </c>
    </row>
    <row r="225" spans="4:5">
      <c r="D225" s="51" t="s">
        <v>717</v>
      </c>
      <c r="E225" s="51" t="s">
        <v>718</v>
      </c>
    </row>
    <row r="226" spans="4:5">
      <c r="D226" s="51" t="s">
        <v>719</v>
      </c>
      <c r="E226" s="51" t="s">
        <v>720</v>
      </c>
    </row>
    <row r="227" spans="4:5">
      <c r="D227" s="51" t="s">
        <v>721</v>
      </c>
      <c r="E227" s="51" t="s">
        <v>722</v>
      </c>
    </row>
    <row r="228" spans="4:5">
      <c r="D228" s="51" t="s">
        <v>723</v>
      </c>
      <c r="E228" s="51" t="s">
        <v>724</v>
      </c>
    </row>
    <row r="229" spans="4:5">
      <c r="D229" s="49" t="s">
        <v>725</v>
      </c>
      <c r="E229" s="51" t="s">
        <v>726</v>
      </c>
    </row>
    <row r="230" spans="4:5">
      <c r="D230" s="51" t="s">
        <v>727</v>
      </c>
      <c r="E230" s="51" t="s">
        <v>728</v>
      </c>
    </row>
    <row r="231" spans="4:5">
      <c r="D231" s="51" t="s">
        <v>729</v>
      </c>
      <c r="E231" s="51" t="s">
        <v>730</v>
      </c>
    </row>
    <row r="232" spans="4:5">
      <c r="D232" s="51" t="s">
        <v>731</v>
      </c>
      <c r="E232" s="51" t="s">
        <v>732</v>
      </c>
    </row>
    <row r="233" spans="4:5">
      <c r="D233" s="51" t="s">
        <v>733</v>
      </c>
      <c r="E233" s="51" t="s">
        <v>734</v>
      </c>
    </row>
    <row r="234" spans="4:5">
      <c r="D234" s="51" t="s">
        <v>735</v>
      </c>
      <c r="E234" s="51" t="s">
        <v>736</v>
      </c>
    </row>
    <row r="235" spans="4:5">
      <c r="D235" s="51" t="s">
        <v>737</v>
      </c>
      <c r="E235" s="51" t="s">
        <v>738</v>
      </c>
    </row>
    <row r="236" spans="4:5">
      <c r="D236" s="51" t="s">
        <v>739</v>
      </c>
      <c r="E236" s="51" t="s">
        <v>740</v>
      </c>
    </row>
    <row r="237" spans="4:5">
      <c r="D237" s="51" t="s">
        <v>741</v>
      </c>
      <c r="E237" s="51" t="s">
        <v>742</v>
      </c>
    </row>
    <row r="238" spans="4:5">
      <c r="D238" s="51" t="s">
        <v>743</v>
      </c>
      <c r="E238" s="51" t="s">
        <v>744</v>
      </c>
    </row>
    <row r="239" spans="4:5">
      <c r="D239" s="51" t="s">
        <v>745</v>
      </c>
      <c r="E239" s="51" t="s">
        <v>746</v>
      </c>
    </row>
    <row r="240" spans="4:5">
      <c r="D240" s="51" t="s">
        <v>747</v>
      </c>
      <c r="E240" s="51" t="s">
        <v>748</v>
      </c>
    </row>
    <row r="241" spans="4:5">
      <c r="D241" s="51" t="s">
        <v>749</v>
      </c>
      <c r="E241" s="51" t="s">
        <v>750</v>
      </c>
    </row>
    <row r="242" spans="4:5">
      <c r="D242" s="51" t="s">
        <v>751</v>
      </c>
      <c r="E242" s="51" t="s">
        <v>752</v>
      </c>
    </row>
    <row r="243" spans="4:5">
      <c r="D243" s="51" t="s">
        <v>753</v>
      </c>
      <c r="E243" s="51" t="s">
        <v>754</v>
      </c>
    </row>
    <row r="244" spans="4:5">
      <c r="D244" s="51" t="s">
        <v>755</v>
      </c>
      <c r="E244" s="51" t="s">
        <v>756</v>
      </c>
    </row>
    <row r="245" spans="4:5">
      <c r="D245" s="51" t="s">
        <v>757</v>
      </c>
      <c r="E245" s="51" t="s">
        <v>758</v>
      </c>
    </row>
    <row r="246" spans="4:5">
      <c r="D246" s="51" t="s">
        <v>759</v>
      </c>
      <c r="E246" s="51" t="s">
        <v>760</v>
      </c>
    </row>
  </sheetData>
  <sheetProtection password="CF35" sheet="1"/>
  <phoneticPr fontId="26" type="noConversion"/>
  <pageMargins left="0.75" right="0.75" top="1" bottom="1" header="0.5" footer="0.5"/>
  <pageSetup paperSize="9" scale="1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4" zoomScale="90" zoomScaleNormal="90" workbookViewId="0">
      <selection activeCell="D29" sqref="D29"/>
    </sheetView>
  </sheetViews>
  <sheetFormatPr defaultColWidth="9.109375" defaultRowHeight="15.6"/>
  <cols>
    <col min="1" max="1" width="60.6640625" style="109" customWidth="1"/>
    <col min="2" max="2" width="13.88671875" style="109" customWidth="1"/>
    <col min="3" max="4" width="14.6640625" style="109" customWidth="1"/>
    <col min="5" max="5" width="61.88671875" style="109" customWidth="1"/>
    <col min="6" max="6" width="13.6640625" style="109" customWidth="1"/>
    <col min="7" max="7" width="15.33203125" style="109" customWidth="1"/>
    <col min="8" max="8" width="14.6640625" style="109" customWidth="1"/>
    <col min="9" max="16384" width="9.109375" style="109"/>
  </cols>
  <sheetData>
    <row r="1" spans="1:32">
      <c r="H1" s="131" t="s">
        <v>1451</v>
      </c>
    </row>
    <row r="2" spans="1:32">
      <c r="A2" s="80" t="s">
        <v>954</v>
      </c>
      <c r="B2" s="80"/>
      <c r="C2" s="80"/>
      <c r="D2" s="80"/>
      <c r="E2" s="80"/>
      <c r="F2" s="217"/>
      <c r="G2" s="110"/>
      <c r="H2" s="110"/>
    </row>
    <row r="3" spans="1:32">
      <c r="A3" s="40" t="str">
        <f>CONCATENATE("на ",UPPER(dfName))</f>
        <v>на ДФ АСТРА ГЛОБАЛ ЕКУИТИ</v>
      </c>
      <c r="B3" s="40"/>
      <c r="C3" s="40"/>
      <c r="D3" s="40"/>
      <c r="E3" s="40"/>
      <c r="F3" s="41"/>
      <c r="G3" s="111"/>
      <c r="H3" s="111"/>
    </row>
    <row r="4" spans="1:32">
      <c r="A4" s="89" t="str">
        <f>CONCATENATE("към ",TEXT(EndDate,"dd.mm.yyyy")," г.")</f>
        <v>към 31.12.2021 г.</v>
      </c>
      <c r="B4" s="89"/>
      <c r="C4" s="89"/>
      <c r="D4" s="89"/>
      <c r="E4" s="89"/>
      <c r="F4" s="222" t="s">
        <v>914</v>
      </c>
      <c r="G4" s="231">
        <f>ReportedCompletionDate</f>
        <v>44566</v>
      </c>
      <c r="H4" s="103"/>
    </row>
    <row r="5" spans="1:32">
      <c r="A5" s="89"/>
      <c r="B5" s="88"/>
      <c r="C5" s="87"/>
      <c r="D5" s="88"/>
      <c r="F5" s="223" t="s">
        <v>248</v>
      </c>
      <c r="G5" s="104" t="str">
        <f>authorName</f>
        <v>МАРИЯ ХАРДАЛИЕВА</v>
      </c>
      <c r="H5" s="105"/>
    </row>
    <row r="6" spans="1:32">
      <c r="A6" s="112"/>
      <c r="B6" s="112"/>
      <c r="C6" s="113"/>
      <c r="D6" s="114"/>
      <c r="F6" s="223" t="s">
        <v>250</v>
      </c>
      <c r="G6" s="106" t="str">
        <f>udManager</f>
        <v>ИВО СТОЯНОВ БЛАГОЕВ</v>
      </c>
      <c r="H6" s="107"/>
    </row>
    <row r="7" spans="1:32">
      <c r="A7" s="112"/>
      <c r="B7" s="112"/>
      <c r="C7" s="113"/>
      <c r="D7" s="115"/>
      <c r="E7" s="115"/>
      <c r="F7" s="112"/>
      <c r="G7" s="110"/>
      <c r="H7" s="224" t="s">
        <v>57</v>
      </c>
    </row>
    <row r="8" spans="1:32" ht="36.75" customHeight="1">
      <c r="A8" s="95" t="s">
        <v>0</v>
      </c>
      <c r="B8" s="95" t="s">
        <v>223</v>
      </c>
      <c r="C8" s="116" t="s">
        <v>1</v>
      </c>
      <c r="D8" s="116" t="s">
        <v>2</v>
      </c>
      <c r="E8" s="117" t="s">
        <v>6</v>
      </c>
      <c r="F8" s="95" t="s">
        <v>223</v>
      </c>
      <c r="G8" s="116" t="s">
        <v>3</v>
      </c>
      <c r="H8" s="116" t="s">
        <v>4</v>
      </c>
    </row>
    <row r="9" spans="1:32" ht="12" customHeight="1">
      <c r="A9" s="91" t="s">
        <v>5</v>
      </c>
      <c r="B9" s="91" t="s">
        <v>162</v>
      </c>
      <c r="C9" s="91">
        <v>1</v>
      </c>
      <c r="D9" s="91">
        <v>2</v>
      </c>
      <c r="E9" s="219" t="s">
        <v>5</v>
      </c>
      <c r="F9" s="91" t="s">
        <v>162</v>
      </c>
      <c r="G9" s="91">
        <v>1</v>
      </c>
      <c r="H9" s="91">
        <v>2</v>
      </c>
    </row>
    <row r="10" spans="1:32" s="150" customFormat="1">
      <c r="A10" s="118" t="s">
        <v>7</v>
      </c>
      <c r="B10" s="258"/>
      <c r="C10" s="256"/>
      <c r="D10" s="256"/>
      <c r="E10" s="119" t="s">
        <v>24</v>
      </c>
      <c r="F10" s="260"/>
      <c r="G10" s="256"/>
      <c r="H10" s="256"/>
    </row>
    <row r="11" spans="1:32" s="150" customFormat="1">
      <c r="A11" s="120" t="s">
        <v>925</v>
      </c>
      <c r="B11" s="220"/>
      <c r="C11" s="249"/>
      <c r="D11" s="249"/>
      <c r="E11" s="120" t="s">
        <v>930</v>
      </c>
      <c r="F11" s="220" t="s">
        <v>196</v>
      </c>
      <c r="G11" s="248">
        <v>1000340</v>
      </c>
      <c r="H11" s="248">
        <v>100</v>
      </c>
      <c r="I11" s="215"/>
      <c r="J11" s="215"/>
      <c r="K11" s="215"/>
      <c r="L11" s="215"/>
      <c r="M11" s="215"/>
      <c r="N11" s="215"/>
      <c r="O11" s="215"/>
      <c r="P11" s="215"/>
      <c r="Q11" s="215"/>
      <c r="R11" s="215"/>
      <c r="S11" s="215"/>
      <c r="T11" s="215"/>
      <c r="U11" s="215"/>
      <c r="V11" s="215"/>
      <c r="W11" s="215"/>
      <c r="X11" s="215"/>
      <c r="Y11" s="215"/>
      <c r="Z11" s="215"/>
      <c r="AA11" s="215"/>
      <c r="AB11" s="215"/>
      <c r="AC11" s="215"/>
      <c r="AD11" s="215"/>
      <c r="AE11" s="215"/>
      <c r="AF11" s="215"/>
    </row>
    <row r="12" spans="1:32">
      <c r="A12" s="122" t="s">
        <v>137</v>
      </c>
      <c r="B12" s="259" t="s">
        <v>165</v>
      </c>
      <c r="C12" s="241">
        <f>C13+C14</f>
        <v>0</v>
      </c>
      <c r="D12" s="241">
        <f>D13+D14</f>
        <v>0</v>
      </c>
      <c r="E12" s="120" t="s">
        <v>929</v>
      </c>
      <c r="F12" s="259"/>
      <c r="G12" s="241"/>
      <c r="H12" s="24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1"/>
      <c r="W12" s="121"/>
      <c r="X12" s="121"/>
      <c r="Y12" s="121"/>
      <c r="Z12" s="121"/>
      <c r="AA12" s="121"/>
      <c r="AB12" s="121"/>
      <c r="AC12" s="121"/>
      <c r="AD12" s="121"/>
      <c r="AE12" s="121"/>
      <c r="AF12" s="121"/>
    </row>
    <row r="13" spans="1:32" ht="31.2">
      <c r="A13" s="155" t="s">
        <v>92</v>
      </c>
      <c r="B13" s="138" t="s">
        <v>166</v>
      </c>
      <c r="C13" s="242"/>
      <c r="D13" s="242"/>
      <c r="E13" s="122" t="s">
        <v>136</v>
      </c>
      <c r="F13" s="138" t="s">
        <v>197</v>
      </c>
      <c r="G13" s="228">
        <v>2878</v>
      </c>
      <c r="H13" s="228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</row>
    <row r="14" spans="1:32">
      <c r="A14" s="155" t="s">
        <v>100</v>
      </c>
      <c r="B14" s="259" t="s">
        <v>167</v>
      </c>
      <c r="C14" s="228"/>
      <c r="D14" s="228"/>
      <c r="E14" s="122" t="s">
        <v>25</v>
      </c>
      <c r="F14" s="259" t="s">
        <v>198</v>
      </c>
      <c r="G14" s="228"/>
      <c r="H14" s="228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</row>
    <row r="15" spans="1:32">
      <c r="A15" s="122" t="s">
        <v>128</v>
      </c>
      <c r="B15" s="259" t="s">
        <v>168</v>
      </c>
      <c r="C15" s="228"/>
      <c r="D15" s="228"/>
      <c r="E15" s="122" t="s">
        <v>112</v>
      </c>
      <c r="F15" s="259" t="s">
        <v>199</v>
      </c>
      <c r="G15" s="228"/>
      <c r="H15" s="228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  <c r="AC15" s="121"/>
      <c r="AD15" s="121"/>
      <c r="AE15" s="121"/>
      <c r="AF15" s="121"/>
    </row>
    <row r="16" spans="1:32">
      <c r="A16" s="124" t="s">
        <v>11</v>
      </c>
      <c r="B16" s="220" t="s">
        <v>169</v>
      </c>
      <c r="C16" s="249">
        <f>C12+C15</f>
        <v>0</v>
      </c>
      <c r="D16" s="249">
        <f>D12+D15</f>
        <v>0</v>
      </c>
      <c r="E16" s="124" t="s">
        <v>23</v>
      </c>
      <c r="F16" s="220" t="s">
        <v>200</v>
      </c>
      <c r="G16" s="249">
        <f>SUM(G13:G15)</f>
        <v>2878</v>
      </c>
      <c r="H16" s="249">
        <f>SUM(H13:H15)</f>
        <v>0</v>
      </c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</row>
    <row r="17" spans="1:32">
      <c r="A17" s="120" t="s">
        <v>926</v>
      </c>
      <c r="B17" s="220" t="s">
        <v>170</v>
      </c>
      <c r="C17" s="248"/>
      <c r="D17" s="248"/>
      <c r="E17" s="120" t="s">
        <v>928</v>
      </c>
      <c r="F17" s="220"/>
      <c r="G17" s="249"/>
      <c r="H17" s="249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  <c r="AC17" s="121"/>
      <c r="AD17" s="121"/>
      <c r="AE17" s="121"/>
      <c r="AF17" s="121"/>
    </row>
    <row r="18" spans="1:32">
      <c r="A18" s="124" t="s">
        <v>30</v>
      </c>
      <c r="B18" s="220" t="s">
        <v>171</v>
      </c>
      <c r="C18" s="249">
        <f>C16+C17</f>
        <v>0</v>
      </c>
      <c r="D18" s="249">
        <f>D16+D17</f>
        <v>0</v>
      </c>
      <c r="E18" s="122" t="s">
        <v>26</v>
      </c>
      <c r="F18" s="259" t="s">
        <v>201</v>
      </c>
      <c r="G18" s="241">
        <f>SUM(G19:G20)</f>
        <v>0</v>
      </c>
      <c r="H18" s="241">
        <f>SUM(H19:H20)</f>
        <v>0</v>
      </c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</row>
    <row r="19" spans="1:32">
      <c r="A19" s="119" t="s">
        <v>32</v>
      </c>
      <c r="B19" s="260"/>
      <c r="C19" s="249"/>
      <c r="D19" s="249"/>
      <c r="E19" s="262" t="s">
        <v>27</v>
      </c>
      <c r="F19" s="259" t="s">
        <v>202</v>
      </c>
      <c r="G19" s="228"/>
      <c r="H19" s="228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  <c r="AC19" s="121"/>
      <c r="AD19" s="121"/>
      <c r="AE19" s="121"/>
      <c r="AF19" s="121"/>
    </row>
    <row r="20" spans="1:32">
      <c r="A20" s="119" t="s">
        <v>927</v>
      </c>
      <c r="B20" s="260"/>
      <c r="C20" s="249"/>
      <c r="D20" s="249"/>
      <c r="E20" s="262" t="s">
        <v>28</v>
      </c>
      <c r="F20" s="259" t="s">
        <v>203</v>
      </c>
      <c r="G20" s="228"/>
      <c r="H20" s="228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  <c r="AA20" s="121"/>
      <c r="AB20" s="121"/>
      <c r="AC20" s="121"/>
      <c r="AD20" s="121"/>
      <c r="AE20" s="121"/>
      <c r="AF20" s="121"/>
    </row>
    <row r="21" spans="1:32">
      <c r="A21" s="125" t="s">
        <v>8</v>
      </c>
      <c r="B21" s="227" t="s">
        <v>172</v>
      </c>
      <c r="C21" s="228"/>
      <c r="D21" s="283"/>
      <c r="E21" s="284" t="s">
        <v>989</v>
      </c>
      <c r="F21" s="227" t="s">
        <v>204</v>
      </c>
      <c r="G21" s="228">
        <v>17000</v>
      </c>
      <c r="H21" s="228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  <c r="AA21" s="121"/>
      <c r="AB21" s="121"/>
      <c r="AC21" s="121"/>
      <c r="AD21" s="121"/>
      <c r="AE21" s="121"/>
      <c r="AF21" s="121"/>
    </row>
    <row r="22" spans="1:32">
      <c r="A22" s="125" t="s">
        <v>9</v>
      </c>
      <c r="B22" s="227" t="s">
        <v>173</v>
      </c>
      <c r="C22" s="228">
        <v>214488</v>
      </c>
      <c r="D22" s="283">
        <v>100</v>
      </c>
      <c r="E22" s="284" t="s">
        <v>990</v>
      </c>
      <c r="F22" s="227" t="s">
        <v>991</v>
      </c>
      <c r="G22" s="228"/>
      <c r="H22" s="228"/>
      <c r="I22" s="121"/>
      <c r="J22" s="121"/>
      <c r="K22" s="56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  <c r="AA22" s="121"/>
      <c r="AB22" s="121"/>
      <c r="AC22" s="121"/>
      <c r="AD22" s="121"/>
      <c r="AE22" s="121"/>
      <c r="AF22" s="121"/>
    </row>
    <row r="23" spans="1:32">
      <c r="A23" s="125" t="s">
        <v>160</v>
      </c>
      <c r="B23" s="227" t="s">
        <v>174</v>
      </c>
      <c r="C23" s="228"/>
      <c r="D23" s="228"/>
      <c r="E23" s="124" t="s">
        <v>29</v>
      </c>
      <c r="F23" s="220" t="s">
        <v>205</v>
      </c>
      <c r="G23" s="249">
        <f>G19+G21+G20+G22</f>
        <v>17000</v>
      </c>
      <c r="H23" s="249">
        <f>H19+H21+H20+H22</f>
        <v>0</v>
      </c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  <c r="AA23" s="121"/>
      <c r="AB23" s="121"/>
      <c r="AC23" s="121"/>
      <c r="AD23" s="121"/>
      <c r="AE23" s="121"/>
      <c r="AF23" s="121"/>
    </row>
    <row r="24" spans="1:32">
      <c r="A24" s="125" t="s">
        <v>127</v>
      </c>
      <c r="B24" s="227" t="s">
        <v>175</v>
      </c>
      <c r="C24" s="228"/>
      <c r="D24" s="228"/>
      <c r="E24" s="126" t="s">
        <v>31</v>
      </c>
      <c r="F24" s="260" t="s">
        <v>206</v>
      </c>
      <c r="G24" s="249">
        <f>G11+G16+G23</f>
        <v>1020218</v>
      </c>
      <c r="H24" s="249">
        <f>H11+H16+H23</f>
        <v>100</v>
      </c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  <c r="AA24" s="121"/>
      <c r="AB24" s="121"/>
      <c r="AC24" s="121"/>
      <c r="AD24" s="121"/>
      <c r="AE24" s="121"/>
      <c r="AF24" s="121"/>
    </row>
    <row r="25" spans="1:32">
      <c r="A25" s="126" t="s">
        <v>11</v>
      </c>
      <c r="B25" s="260" t="s">
        <v>176</v>
      </c>
      <c r="C25" s="249">
        <f>SUM(C21:C24)</f>
        <v>214488</v>
      </c>
      <c r="D25" s="249">
        <f>SUM(D21:D24)</f>
        <v>100</v>
      </c>
      <c r="E25" s="125"/>
      <c r="F25" s="227"/>
      <c r="G25" s="241"/>
      <c r="H25" s="24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  <c r="AA25" s="121"/>
      <c r="AB25" s="121"/>
      <c r="AC25" s="121"/>
      <c r="AD25" s="121"/>
      <c r="AE25" s="121"/>
      <c r="AF25" s="121"/>
    </row>
    <row r="26" spans="1:32">
      <c r="A26" s="119" t="s">
        <v>931</v>
      </c>
      <c r="B26" s="260"/>
      <c r="C26" s="249"/>
      <c r="D26" s="249"/>
      <c r="E26" s="119" t="s">
        <v>33</v>
      </c>
      <c r="F26" s="260"/>
      <c r="G26" s="249"/>
      <c r="H26" s="249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  <c r="AA26" s="121"/>
      <c r="AB26" s="121"/>
      <c r="AC26" s="121"/>
      <c r="AD26" s="121"/>
      <c r="AE26" s="121"/>
      <c r="AF26" s="121"/>
    </row>
    <row r="27" spans="1:32">
      <c r="A27" s="125" t="s">
        <v>137</v>
      </c>
      <c r="B27" s="227" t="s">
        <v>177</v>
      </c>
      <c r="C27" s="241">
        <f>SUM(C28:C31)</f>
        <v>620713</v>
      </c>
      <c r="D27" s="241">
        <f>SUM(D28:D31)</f>
        <v>0</v>
      </c>
      <c r="E27" s="123" t="s">
        <v>138</v>
      </c>
      <c r="F27" s="259" t="s">
        <v>207</v>
      </c>
      <c r="G27" s="228"/>
      <c r="H27" s="228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</row>
    <row r="28" spans="1:32">
      <c r="A28" s="292" t="s">
        <v>92</v>
      </c>
      <c r="B28" s="227" t="s">
        <v>178</v>
      </c>
      <c r="C28" s="228">
        <v>620713</v>
      </c>
      <c r="D28" s="228"/>
      <c r="E28" s="122" t="s">
        <v>125</v>
      </c>
      <c r="F28" s="259" t="s">
        <v>208</v>
      </c>
      <c r="G28" s="241">
        <f>SUM(G29:G31)</f>
        <v>4366</v>
      </c>
      <c r="H28" s="241">
        <f>SUM(H29:H31)</f>
        <v>0</v>
      </c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  <c r="AA28" s="121"/>
      <c r="AB28" s="121"/>
      <c r="AC28" s="121"/>
      <c r="AD28" s="121"/>
      <c r="AE28" s="121"/>
      <c r="AF28" s="121"/>
    </row>
    <row r="29" spans="1:32">
      <c r="A29" s="292" t="s">
        <v>109</v>
      </c>
      <c r="B29" s="227" t="s">
        <v>179</v>
      </c>
      <c r="C29" s="255"/>
      <c r="D29" s="255"/>
      <c r="E29" s="262" t="s">
        <v>161</v>
      </c>
      <c r="F29" s="259" t="s">
        <v>209</v>
      </c>
      <c r="G29" s="255">
        <v>724</v>
      </c>
      <c r="H29" s="255"/>
    </row>
    <row r="30" spans="1:32">
      <c r="A30" s="292" t="s">
        <v>100</v>
      </c>
      <c r="B30" s="227" t="s">
        <v>180</v>
      </c>
      <c r="C30" s="255"/>
      <c r="D30" s="255"/>
      <c r="E30" s="262" t="s">
        <v>94</v>
      </c>
      <c r="F30" s="259" t="s">
        <v>210</v>
      </c>
      <c r="G30" s="255">
        <v>3642</v>
      </c>
      <c r="H30" s="255"/>
    </row>
    <row r="31" spans="1:32">
      <c r="A31" s="292" t="s">
        <v>10</v>
      </c>
      <c r="B31" s="227" t="s">
        <v>181</v>
      </c>
      <c r="C31" s="255"/>
      <c r="D31" s="255"/>
      <c r="E31" s="262" t="s">
        <v>107</v>
      </c>
      <c r="F31" s="227" t="s">
        <v>211</v>
      </c>
      <c r="G31" s="255"/>
      <c r="H31" s="255"/>
    </row>
    <row r="32" spans="1:32">
      <c r="A32" s="125" t="s">
        <v>129</v>
      </c>
      <c r="B32" s="227" t="s">
        <v>182</v>
      </c>
      <c r="C32" s="255"/>
      <c r="D32" s="255"/>
      <c r="E32" s="123" t="s">
        <v>120</v>
      </c>
      <c r="F32" s="259" t="s">
        <v>212</v>
      </c>
      <c r="G32" s="255">
        <v>915</v>
      </c>
      <c r="H32" s="255"/>
    </row>
    <row r="33" spans="1:9">
      <c r="A33" s="125" t="s">
        <v>130</v>
      </c>
      <c r="B33" s="227" t="s">
        <v>183</v>
      </c>
      <c r="C33" s="255"/>
      <c r="D33" s="255"/>
      <c r="E33" s="125" t="s">
        <v>139</v>
      </c>
      <c r="F33" s="227" t="s">
        <v>213</v>
      </c>
      <c r="G33" s="255"/>
      <c r="H33" s="255"/>
    </row>
    <row r="34" spans="1:9">
      <c r="A34" s="125" t="s">
        <v>131</v>
      </c>
      <c r="B34" s="227" t="s">
        <v>184</v>
      </c>
      <c r="C34" s="255">
        <v>190298</v>
      </c>
      <c r="D34" s="255"/>
      <c r="E34" s="123" t="s">
        <v>102</v>
      </c>
      <c r="F34" s="259" t="s">
        <v>214</v>
      </c>
      <c r="G34" s="255"/>
      <c r="H34" s="255"/>
    </row>
    <row r="35" spans="1:9">
      <c r="A35" s="125" t="s">
        <v>132</v>
      </c>
      <c r="B35" s="227" t="s">
        <v>185</v>
      </c>
      <c r="C35" s="255"/>
      <c r="D35" s="255"/>
      <c r="E35" s="123" t="s">
        <v>103</v>
      </c>
      <c r="F35" s="259" t="s">
        <v>215</v>
      </c>
      <c r="G35" s="255"/>
      <c r="H35" s="255"/>
    </row>
    <row r="36" spans="1:9">
      <c r="A36" s="125" t="s">
        <v>133</v>
      </c>
      <c r="B36" s="227" t="s">
        <v>186</v>
      </c>
      <c r="C36" s="255"/>
      <c r="D36" s="255"/>
      <c r="E36" s="123" t="s">
        <v>140</v>
      </c>
      <c r="F36" s="259" t="s">
        <v>216</v>
      </c>
      <c r="G36" s="255"/>
      <c r="H36" s="255"/>
    </row>
    <row r="37" spans="1:9">
      <c r="A37" s="126" t="s">
        <v>12</v>
      </c>
      <c r="B37" s="227" t="s">
        <v>187</v>
      </c>
      <c r="C37" s="240">
        <f>SUM(C32:C36)+C27</f>
        <v>811011</v>
      </c>
      <c r="D37" s="240">
        <f>SUM(D32:D36)+D27</f>
        <v>0</v>
      </c>
      <c r="E37" s="125" t="s">
        <v>141</v>
      </c>
      <c r="F37" s="227" t="s">
        <v>217</v>
      </c>
      <c r="G37" s="255"/>
      <c r="H37" s="255"/>
    </row>
    <row r="38" spans="1:9" ht="16.5" customHeight="1">
      <c r="A38" s="119" t="s">
        <v>932</v>
      </c>
      <c r="B38" s="260"/>
      <c r="C38" s="256"/>
      <c r="D38" s="256"/>
      <c r="E38" s="123" t="s">
        <v>142</v>
      </c>
      <c r="F38" s="138" t="s">
        <v>218</v>
      </c>
      <c r="G38" s="255"/>
      <c r="H38" s="255"/>
    </row>
    <row r="39" spans="1:9">
      <c r="A39" s="122" t="s">
        <v>134</v>
      </c>
      <c r="B39" s="259" t="s">
        <v>188</v>
      </c>
      <c r="C39" s="255"/>
      <c r="D39" s="255"/>
      <c r="E39" s="123" t="s">
        <v>113</v>
      </c>
      <c r="F39" s="259" t="s">
        <v>219</v>
      </c>
      <c r="G39" s="255"/>
      <c r="H39" s="255"/>
    </row>
    <row r="40" spans="1:9">
      <c r="A40" s="122" t="s">
        <v>93</v>
      </c>
      <c r="B40" s="259" t="s">
        <v>189</v>
      </c>
      <c r="C40" s="255"/>
      <c r="D40" s="255"/>
      <c r="E40" s="126" t="s">
        <v>34</v>
      </c>
      <c r="F40" s="260" t="s">
        <v>220</v>
      </c>
      <c r="G40" s="256">
        <f>SUM(G32:G39)+G28+G27</f>
        <v>5281</v>
      </c>
      <c r="H40" s="256">
        <f>SUM(H32:H39)+H28+H27</f>
        <v>0</v>
      </c>
    </row>
    <row r="41" spans="1:9">
      <c r="A41" s="122" t="s">
        <v>135</v>
      </c>
      <c r="B41" s="259" t="s">
        <v>190</v>
      </c>
      <c r="C41" s="255"/>
      <c r="D41" s="255"/>
      <c r="E41" s="126"/>
      <c r="F41" s="260"/>
      <c r="G41" s="256"/>
      <c r="H41" s="256"/>
    </row>
    <row r="42" spans="1:9">
      <c r="A42" s="122" t="s">
        <v>101</v>
      </c>
      <c r="B42" s="259" t="s">
        <v>191</v>
      </c>
      <c r="C42" s="255"/>
      <c r="D42" s="255"/>
      <c r="E42" s="125"/>
      <c r="F42" s="227"/>
      <c r="G42" s="240"/>
      <c r="H42" s="240"/>
    </row>
    <row r="43" spans="1:9">
      <c r="A43" s="124" t="s">
        <v>13</v>
      </c>
      <c r="B43" s="220" t="s">
        <v>192</v>
      </c>
      <c r="C43" s="256">
        <f>SUM(C39:C42)</f>
        <v>0</v>
      </c>
      <c r="D43" s="256">
        <f>SUM(D39:D42)</f>
        <v>0</v>
      </c>
      <c r="E43" s="125"/>
      <c r="F43" s="227"/>
      <c r="G43" s="240"/>
      <c r="H43" s="240"/>
    </row>
    <row r="44" spans="1:9">
      <c r="A44" s="120" t="s">
        <v>933</v>
      </c>
      <c r="B44" s="220" t="s">
        <v>193</v>
      </c>
      <c r="C44" s="257"/>
      <c r="D44" s="257"/>
      <c r="E44" s="125"/>
      <c r="F44" s="227"/>
      <c r="G44" s="240"/>
      <c r="H44" s="240"/>
    </row>
    <row r="45" spans="1:9">
      <c r="A45" s="124" t="s">
        <v>34</v>
      </c>
      <c r="B45" s="220" t="s">
        <v>194</v>
      </c>
      <c r="C45" s="256">
        <f>C25+C37+C43+C44</f>
        <v>1025499</v>
      </c>
      <c r="D45" s="256">
        <f>D25+D37+D43+D44</f>
        <v>100</v>
      </c>
      <c r="E45" s="125"/>
      <c r="F45" s="227"/>
      <c r="G45" s="240"/>
      <c r="H45" s="240"/>
    </row>
    <row r="46" spans="1:9">
      <c r="A46" s="125"/>
      <c r="B46" s="227"/>
      <c r="C46" s="240"/>
      <c r="D46" s="240"/>
      <c r="E46" s="125"/>
      <c r="F46" s="227"/>
      <c r="G46" s="240"/>
      <c r="H46" s="240"/>
    </row>
    <row r="47" spans="1:9">
      <c r="A47" s="261" t="s">
        <v>36</v>
      </c>
      <c r="B47" s="220" t="s">
        <v>195</v>
      </c>
      <c r="C47" s="603">
        <f>C18+C45</f>
        <v>1025499</v>
      </c>
      <c r="D47" s="603">
        <f>D18+D45</f>
        <v>100</v>
      </c>
      <c r="E47" s="261" t="s">
        <v>35</v>
      </c>
      <c r="F47" s="220" t="s">
        <v>221</v>
      </c>
      <c r="G47" s="604">
        <f>G24+G40</f>
        <v>1025499</v>
      </c>
      <c r="H47" s="604">
        <f>H24+H40</f>
        <v>100</v>
      </c>
    </row>
    <row r="48" spans="1:9">
      <c r="C48" s="128"/>
      <c r="D48" s="128"/>
      <c r="E48" s="128"/>
      <c r="G48" s="128"/>
      <c r="H48" s="128"/>
      <c r="I48" s="128"/>
    </row>
    <row r="49" spans="1:9">
      <c r="A49" s="121"/>
      <c r="B49" s="121"/>
      <c r="C49" s="42"/>
      <c r="D49" s="42"/>
      <c r="E49" s="42"/>
      <c r="F49" s="42"/>
      <c r="G49" s="42"/>
      <c r="H49" s="121"/>
      <c r="I49" s="128"/>
    </row>
    <row r="50" spans="1:9" ht="16.2">
      <c r="A50" s="109" t="s">
        <v>1433</v>
      </c>
      <c r="C50" s="128"/>
      <c r="D50" s="128"/>
      <c r="E50" s="128"/>
      <c r="G50" s="128"/>
      <c r="H50" s="128"/>
      <c r="I50" s="128"/>
    </row>
    <row r="51" spans="1:9">
      <c r="C51" s="128"/>
      <c r="D51" s="128"/>
      <c r="E51" s="128"/>
      <c r="G51" s="128"/>
      <c r="H51" s="128"/>
      <c r="I51" s="128"/>
    </row>
    <row r="52" spans="1:9">
      <c r="D52" s="128"/>
      <c r="E52" s="128"/>
      <c r="G52" s="129"/>
      <c r="H52" s="129"/>
    </row>
    <row r="53" spans="1:9">
      <c r="A53" s="128"/>
      <c r="B53" s="128"/>
      <c r="C53" s="128"/>
      <c r="D53" s="128"/>
      <c r="E53" s="128"/>
      <c r="F53" s="128"/>
      <c r="G53" s="128"/>
      <c r="H53" s="128"/>
      <c r="I53" s="128"/>
    </row>
    <row r="54" spans="1:9">
      <c r="I54" s="128"/>
    </row>
    <row r="55" spans="1:9">
      <c r="A55" s="128"/>
      <c r="B55" s="128"/>
      <c r="C55" s="128"/>
      <c r="D55" s="128"/>
      <c r="E55" s="128"/>
      <c r="F55" s="128"/>
      <c r="G55" s="128"/>
      <c r="H55" s="128"/>
      <c r="I55" s="128"/>
    </row>
    <row r="56" spans="1:9">
      <c r="A56" s="128"/>
      <c r="B56" s="128"/>
      <c r="C56" s="128"/>
      <c r="D56" s="128"/>
      <c r="E56" s="128"/>
      <c r="F56" s="128"/>
      <c r="G56" s="128"/>
      <c r="H56" s="128"/>
      <c r="I56" s="128"/>
    </row>
    <row r="57" spans="1:9">
      <c r="A57" s="128"/>
      <c r="B57" s="128"/>
      <c r="C57" s="128"/>
      <c r="D57" s="128"/>
      <c r="E57" s="128"/>
      <c r="F57" s="128"/>
      <c r="G57" s="128"/>
      <c r="H57" s="128"/>
      <c r="I57" s="128"/>
    </row>
    <row r="58" spans="1:9">
      <c r="A58" s="128"/>
      <c r="B58" s="128"/>
      <c r="C58" s="128"/>
      <c r="D58" s="128"/>
      <c r="E58" s="128"/>
      <c r="F58" s="128"/>
      <c r="G58" s="128"/>
      <c r="H58" s="128"/>
      <c r="I58" s="128"/>
    </row>
    <row r="59" spans="1:9">
      <c r="A59" s="128"/>
      <c r="B59" s="128"/>
      <c r="C59" s="128"/>
      <c r="D59" s="128"/>
      <c r="E59" s="128"/>
      <c r="F59" s="128"/>
      <c r="G59" s="128"/>
      <c r="H59" s="128"/>
      <c r="I59" s="128"/>
    </row>
    <row r="60" spans="1:9">
      <c r="A60" s="128"/>
      <c r="B60" s="128"/>
      <c r="C60" s="128"/>
      <c r="D60" s="128"/>
      <c r="E60" s="128"/>
      <c r="F60" s="128"/>
      <c r="G60" s="128"/>
      <c r="H60" s="128"/>
      <c r="I60" s="128"/>
    </row>
    <row r="61" spans="1:9">
      <c r="A61" s="128"/>
      <c r="B61" s="128"/>
      <c r="C61" s="128"/>
      <c r="D61" s="128"/>
      <c r="E61" s="128"/>
      <c r="F61" s="128"/>
      <c r="G61" s="128"/>
      <c r="H61" s="128"/>
      <c r="I61" s="128"/>
    </row>
    <row r="62" spans="1:9">
      <c r="A62" s="128"/>
      <c r="B62" s="128"/>
      <c r="C62" s="128"/>
      <c r="D62" s="128"/>
      <c r="E62" s="129"/>
      <c r="F62" s="128"/>
      <c r="G62" s="128"/>
      <c r="H62" s="128"/>
      <c r="I62" s="128"/>
    </row>
    <row r="63" spans="1:9" s="121" customFormat="1">
      <c r="A63" s="129"/>
      <c r="B63" s="129"/>
      <c r="C63" s="129"/>
      <c r="D63" s="129"/>
      <c r="E63" s="129"/>
      <c r="F63" s="129"/>
      <c r="G63" s="129"/>
      <c r="H63" s="129"/>
      <c r="I63" s="129"/>
    </row>
    <row r="64" spans="1:9" s="121" customFormat="1">
      <c r="A64" s="129"/>
      <c r="B64" s="129"/>
      <c r="C64" s="129"/>
      <c r="D64" s="129"/>
      <c r="E64" s="130"/>
      <c r="F64" s="129"/>
      <c r="G64" s="129"/>
      <c r="H64" s="129"/>
      <c r="I64" s="129"/>
    </row>
    <row r="65" s="121" customFormat="1"/>
    <row r="66" s="121" customFormat="1"/>
    <row r="67" s="121" customFormat="1"/>
    <row r="68" s="121" customFormat="1"/>
    <row r="69" s="121" customFormat="1"/>
    <row r="70" s="121" customFormat="1"/>
    <row r="71" s="121" customFormat="1"/>
    <row r="72" s="121" customFormat="1"/>
    <row r="73" s="121" customFormat="1"/>
    <row r="74" s="121" customFormat="1"/>
    <row r="75" s="121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zoomScale="80" zoomScaleNormal="80" workbookViewId="0">
      <selection activeCell="G15" sqref="G15"/>
    </sheetView>
  </sheetViews>
  <sheetFormatPr defaultColWidth="9.109375" defaultRowHeight="15.6"/>
  <cols>
    <col min="1" max="1" width="42.88671875" style="109" customWidth="1"/>
    <col min="2" max="2" width="16.44140625" style="109" customWidth="1"/>
    <col min="3" max="4" width="13.6640625" style="109" customWidth="1"/>
    <col min="5" max="5" width="42.44140625" style="109" customWidth="1"/>
    <col min="6" max="6" width="15.5546875" style="109" customWidth="1"/>
    <col min="7" max="8" width="13.6640625" style="109" customWidth="1"/>
    <col min="9" max="16384" width="9.109375" style="109"/>
  </cols>
  <sheetData>
    <row r="1" spans="1:9" s="42" customFormat="1">
      <c r="H1" s="131" t="s">
        <v>1452</v>
      </c>
    </row>
    <row r="2" spans="1:9">
      <c r="A2" s="80" t="s">
        <v>955</v>
      </c>
      <c r="B2" s="88"/>
      <c r="C2" s="87"/>
      <c r="D2" s="84"/>
      <c r="E2" s="88"/>
      <c r="F2" s="218"/>
    </row>
    <row r="3" spans="1:9">
      <c r="A3" s="40" t="str">
        <f>CONCATENATE("на ",UPPER(dfName))</f>
        <v>на ДФ АСТРА ГЛОБАЛ ЕКУИТИ</v>
      </c>
      <c r="B3" s="88"/>
      <c r="C3" s="87"/>
      <c r="D3" s="84"/>
      <c r="E3" s="88"/>
      <c r="F3" s="218"/>
    </row>
    <row r="4" spans="1:9">
      <c r="A4" s="89" t="str">
        <f>"за периода "&amp;TEXT(StartDate,"dd.mm.yyyy")&amp;" - "&amp;TEXT(EndDate,"dd.mm.yyyy")</f>
        <v>за периода 01.01.2021 - 31.12.2021</v>
      </c>
      <c r="B4" s="88"/>
      <c r="C4" s="87"/>
      <c r="D4" s="88"/>
      <c r="E4" s="88"/>
      <c r="F4" s="74" t="s">
        <v>914</v>
      </c>
      <c r="G4" s="487">
        <f>ReportedCompletionDate</f>
        <v>44566</v>
      </c>
    </row>
    <row r="5" spans="1:9">
      <c r="A5" s="211"/>
      <c r="B5" s="112"/>
      <c r="C5" s="93"/>
      <c r="D5" s="212"/>
      <c r="E5" s="42"/>
      <c r="F5" s="488" t="s">
        <v>248</v>
      </c>
      <c r="G5" s="489" t="str">
        <f>authorName</f>
        <v>МАРИЯ ХАРДАЛИЕВА</v>
      </c>
    </row>
    <row r="6" spans="1:9">
      <c r="A6" s="211"/>
      <c r="B6" s="112"/>
      <c r="C6" s="93"/>
      <c r="D6" s="212"/>
      <c r="E6" s="42"/>
      <c r="F6" s="488" t="s">
        <v>250</v>
      </c>
      <c r="G6" s="490" t="str">
        <f>udManager</f>
        <v>ИВО СТОЯНОВ БЛАГОЕВ</v>
      </c>
    </row>
    <row r="7" spans="1:9">
      <c r="A7" s="93"/>
      <c r="C7" s="213"/>
      <c r="D7" s="213"/>
      <c r="E7" s="214"/>
      <c r="F7" s="214"/>
      <c r="H7" s="132" t="s">
        <v>57</v>
      </c>
    </row>
    <row r="8" spans="1:9" ht="31.2">
      <c r="A8" s="94" t="s">
        <v>14</v>
      </c>
      <c r="B8" s="95" t="s">
        <v>223</v>
      </c>
      <c r="C8" s="94" t="s">
        <v>1</v>
      </c>
      <c r="D8" s="94" t="s">
        <v>4</v>
      </c>
      <c r="E8" s="94" t="s">
        <v>15</v>
      </c>
      <c r="F8" s="95" t="s">
        <v>223</v>
      </c>
      <c r="G8" s="94" t="s">
        <v>1</v>
      </c>
      <c r="H8" s="94" t="s">
        <v>4</v>
      </c>
      <c r="I8" s="128"/>
    </row>
    <row r="9" spans="1:9">
      <c r="A9" s="491" t="s">
        <v>5</v>
      </c>
      <c r="B9" s="491" t="s">
        <v>162</v>
      </c>
      <c r="C9" s="491">
        <v>1</v>
      </c>
      <c r="D9" s="491">
        <v>2</v>
      </c>
      <c r="E9" s="492" t="s">
        <v>5</v>
      </c>
      <c r="F9" s="491" t="s">
        <v>162</v>
      </c>
      <c r="G9" s="491">
        <v>1</v>
      </c>
      <c r="H9" s="491">
        <v>2</v>
      </c>
    </row>
    <row r="10" spans="1:9">
      <c r="A10" s="96" t="s">
        <v>16</v>
      </c>
      <c r="B10" s="369"/>
      <c r="C10" s="97"/>
      <c r="D10" s="97"/>
      <c r="E10" s="96" t="s">
        <v>17</v>
      </c>
      <c r="F10" s="369"/>
      <c r="G10" s="97"/>
      <c r="H10" s="97"/>
      <c r="I10" s="128"/>
    </row>
    <row r="11" spans="1:9" s="150" customFormat="1">
      <c r="A11" s="250" t="s">
        <v>18</v>
      </c>
      <c r="B11" s="370"/>
      <c r="C11" s="246"/>
      <c r="D11" s="246"/>
      <c r="E11" s="250" t="s">
        <v>37</v>
      </c>
      <c r="F11" s="370"/>
      <c r="G11" s="246"/>
      <c r="H11" s="246"/>
      <c r="I11" s="134"/>
    </row>
    <row r="12" spans="1:9" s="121" customFormat="1">
      <c r="A12" s="133" t="s">
        <v>19</v>
      </c>
      <c r="B12" s="369" t="s">
        <v>794</v>
      </c>
      <c r="C12" s="242"/>
      <c r="D12" s="242"/>
      <c r="E12" s="133" t="s">
        <v>38</v>
      </c>
      <c r="F12" s="369" t="s">
        <v>811</v>
      </c>
      <c r="G12" s="242">
        <v>2447</v>
      </c>
      <c r="H12" s="242"/>
      <c r="I12" s="129"/>
    </row>
    <row r="13" spans="1:9" s="121" customFormat="1" ht="31.2">
      <c r="A13" s="133" t="s">
        <v>936</v>
      </c>
      <c r="B13" s="369" t="s">
        <v>795</v>
      </c>
      <c r="C13" s="242"/>
      <c r="D13" s="242"/>
      <c r="E13" s="133" t="s">
        <v>939</v>
      </c>
      <c r="F13" s="369" t="s">
        <v>812</v>
      </c>
      <c r="G13" s="242"/>
      <c r="H13" s="242"/>
      <c r="I13" s="129"/>
    </row>
    <row r="14" spans="1:9" s="121" customFormat="1" ht="31.2">
      <c r="A14" s="133" t="s">
        <v>937</v>
      </c>
      <c r="B14" s="369" t="s">
        <v>796</v>
      </c>
      <c r="C14" s="242">
        <v>236765</v>
      </c>
      <c r="D14" s="242"/>
      <c r="E14" s="133" t="s">
        <v>940</v>
      </c>
      <c r="F14" s="369" t="s">
        <v>813</v>
      </c>
      <c r="G14" s="242">
        <v>263632</v>
      </c>
      <c r="H14" s="242"/>
      <c r="I14" s="129"/>
    </row>
    <row r="15" spans="1:9" s="121" customFormat="1">
      <c r="A15" s="133" t="s">
        <v>938</v>
      </c>
      <c r="B15" s="369" t="s">
        <v>797</v>
      </c>
      <c r="C15" s="242">
        <v>17143</v>
      </c>
      <c r="D15" s="242"/>
      <c r="E15" s="133" t="s">
        <v>941</v>
      </c>
      <c r="F15" s="369" t="s">
        <v>814</v>
      </c>
      <c r="G15" s="242">
        <v>22889</v>
      </c>
      <c r="H15" s="242"/>
      <c r="I15" s="129"/>
    </row>
    <row r="16" spans="1:9" s="121" customFormat="1">
      <c r="A16" s="133" t="s">
        <v>981</v>
      </c>
      <c r="B16" s="369" t="s">
        <v>798</v>
      </c>
      <c r="C16" s="242">
        <v>2070</v>
      </c>
      <c r="D16" s="242"/>
      <c r="E16" s="154" t="s">
        <v>942</v>
      </c>
      <c r="F16" s="369" t="s">
        <v>815</v>
      </c>
      <c r="G16" s="242"/>
      <c r="H16" s="242"/>
      <c r="I16" s="129"/>
    </row>
    <row r="17" spans="1:9" s="121" customFormat="1">
      <c r="A17" s="251"/>
      <c r="B17" s="369"/>
      <c r="C17" s="243"/>
      <c r="D17" s="243"/>
      <c r="E17" s="133" t="s">
        <v>943</v>
      </c>
      <c r="F17" s="369" t="s">
        <v>816</v>
      </c>
      <c r="G17" s="242"/>
      <c r="H17" s="242"/>
      <c r="I17" s="129"/>
    </row>
    <row r="18" spans="1:9" s="121" customFormat="1">
      <c r="A18" s="135" t="s">
        <v>20</v>
      </c>
      <c r="B18" s="370" t="s">
        <v>799</v>
      </c>
      <c r="C18" s="245">
        <f>SUM(C12:C16)</f>
        <v>255978</v>
      </c>
      <c r="D18" s="245">
        <f>SUM(D12:D16)</f>
        <v>0</v>
      </c>
      <c r="E18" s="135" t="s">
        <v>20</v>
      </c>
      <c r="F18" s="370" t="s">
        <v>817</v>
      </c>
      <c r="G18" s="245">
        <f>SUM(G12:G17)</f>
        <v>288968</v>
      </c>
      <c r="H18" s="245">
        <f>SUM(H12:H17)</f>
        <v>0</v>
      </c>
      <c r="I18" s="129"/>
    </row>
    <row r="19" spans="1:9" s="215" customFormat="1">
      <c r="A19" s="247" t="s">
        <v>114</v>
      </c>
      <c r="B19" s="370"/>
      <c r="C19" s="245"/>
      <c r="D19" s="245"/>
      <c r="E19" s="247" t="s">
        <v>39</v>
      </c>
      <c r="F19" s="370"/>
      <c r="G19" s="245"/>
      <c r="H19" s="245"/>
    </row>
    <row r="20" spans="1:9" s="121" customFormat="1">
      <c r="A20" s="252" t="s">
        <v>823</v>
      </c>
      <c r="B20" s="369" t="s">
        <v>800</v>
      </c>
      <c r="C20" s="242"/>
      <c r="D20" s="242"/>
      <c r="E20" s="253"/>
      <c r="F20" s="369"/>
      <c r="G20" s="243"/>
      <c r="H20" s="243"/>
    </row>
    <row r="21" spans="1:9" s="121" customFormat="1">
      <c r="A21" s="133" t="s">
        <v>122</v>
      </c>
      <c r="B21" s="369" t="s">
        <v>801</v>
      </c>
      <c r="C21" s="242">
        <v>15990</v>
      </c>
      <c r="D21" s="242"/>
      <c r="E21" s="247"/>
      <c r="F21" s="369"/>
      <c r="G21" s="243"/>
      <c r="H21" s="243"/>
    </row>
    <row r="22" spans="1:9" s="121" customFormat="1">
      <c r="A22" s="133" t="s">
        <v>21</v>
      </c>
      <c r="B22" s="369" t="s">
        <v>802</v>
      </c>
      <c r="C22" s="242"/>
      <c r="D22" s="242"/>
      <c r="E22" s="251"/>
      <c r="F22" s="369"/>
      <c r="G22" s="243"/>
      <c r="H22" s="243"/>
    </row>
    <row r="23" spans="1:9" s="121" customFormat="1">
      <c r="A23" s="133" t="s">
        <v>143</v>
      </c>
      <c r="B23" s="369" t="s">
        <v>803</v>
      </c>
      <c r="C23" s="242"/>
      <c r="D23" s="242"/>
      <c r="E23" s="133"/>
      <c r="F23" s="369"/>
      <c r="G23" s="243"/>
      <c r="H23" s="243"/>
    </row>
    <row r="24" spans="1:9" s="121" customFormat="1">
      <c r="A24" s="133" t="s">
        <v>22</v>
      </c>
      <c r="B24" s="369" t="s">
        <v>804</v>
      </c>
      <c r="C24" s="242"/>
      <c r="D24" s="242"/>
      <c r="E24" s="133"/>
      <c r="F24" s="369"/>
      <c r="G24" s="243"/>
      <c r="H24" s="243"/>
    </row>
    <row r="25" spans="1:9" s="215" customFormat="1">
      <c r="A25" s="135" t="s">
        <v>23</v>
      </c>
      <c r="B25" s="370" t="s">
        <v>805</v>
      </c>
      <c r="C25" s="245">
        <f>SUM(C20:C24)</f>
        <v>15990</v>
      </c>
      <c r="D25" s="245">
        <f>SUM(D20:D24)</f>
        <v>0</v>
      </c>
      <c r="E25" s="135" t="s">
        <v>23</v>
      </c>
      <c r="F25" s="370" t="s">
        <v>818</v>
      </c>
      <c r="G25" s="244"/>
      <c r="H25" s="244"/>
    </row>
    <row r="26" spans="1:9" s="215" customFormat="1">
      <c r="A26" s="247" t="s">
        <v>144</v>
      </c>
      <c r="B26" s="370" t="s">
        <v>806</v>
      </c>
      <c r="C26" s="245">
        <f>C18+C25</f>
        <v>271968</v>
      </c>
      <c r="D26" s="245">
        <f>D18+D25</f>
        <v>0</v>
      </c>
      <c r="E26" s="247" t="s">
        <v>40</v>
      </c>
      <c r="F26" s="370" t="s">
        <v>819</v>
      </c>
      <c r="G26" s="245">
        <f>G18+G25</f>
        <v>288968</v>
      </c>
      <c r="H26" s="245">
        <f>H18+H25</f>
        <v>0</v>
      </c>
    </row>
    <row r="27" spans="1:9" s="215" customFormat="1">
      <c r="A27" s="247" t="s">
        <v>824</v>
      </c>
      <c r="B27" s="370" t="s">
        <v>807</v>
      </c>
      <c r="C27" s="97">
        <f>IF((G26-C26)&gt;0,G26-C26,0)</f>
        <v>17000</v>
      </c>
      <c r="D27" s="97">
        <f>IF((H26-D26)&gt;0,H26-D26,0)</f>
        <v>0</v>
      </c>
      <c r="E27" s="247" t="s">
        <v>825</v>
      </c>
      <c r="F27" s="370" t="s">
        <v>820</v>
      </c>
      <c r="G27" s="281">
        <f>IF((C26-G26)&gt;0,C26-G26,0)</f>
        <v>0</v>
      </c>
      <c r="H27" s="281">
        <f>IF((D26-H26)&gt;0,D26-H26,0)</f>
        <v>0</v>
      </c>
    </row>
    <row r="28" spans="1:9" s="215" customFormat="1">
      <c r="A28" s="247" t="s">
        <v>145</v>
      </c>
      <c r="B28" s="370" t="s">
        <v>808</v>
      </c>
      <c r="C28" s="244"/>
      <c r="D28" s="244"/>
      <c r="E28" s="247"/>
      <c r="F28" s="370"/>
      <c r="G28" s="245"/>
      <c r="H28" s="245"/>
    </row>
    <row r="29" spans="1:9" s="215" customFormat="1">
      <c r="A29" s="247" t="s">
        <v>146</v>
      </c>
      <c r="B29" s="370" t="s">
        <v>809</v>
      </c>
      <c r="C29" s="245">
        <f>C27-C28</f>
        <v>17000</v>
      </c>
      <c r="D29" s="245">
        <f>D27-D28</f>
        <v>0</v>
      </c>
      <c r="E29" s="247" t="s">
        <v>147</v>
      </c>
      <c r="F29" s="370" t="s">
        <v>821</v>
      </c>
      <c r="G29" s="245">
        <f>G27</f>
        <v>0</v>
      </c>
      <c r="H29" s="245">
        <f>H27</f>
        <v>0</v>
      </c>
    </row>
    <row r="30" spans="1:9" s="215" customFormat="1">
      <c r="A30" s="254" t="s">
        <v>826</v>
      </c>
      <c r="B30" s="370" t="s">
        <v>810</v>
      </c>
      <c r="C30" s="245">
        <f>C26+C28+C29</f>
        <v>288968</v>
      </c>
      <c r="D30" s="245">
        <f>D26+D28+D29</f>
        <v>0</v>
      </c>
      <c r="E30" s="247" t="s">
        <v>827</v>
      </c>
      <c r="F30" s="370" t="s">
        <v>822</v>
      </c>
      <c r="G30" s="245">
        <f>G26+G29</f>
        <v>288968</v>
      </c>
      <c r="H30" s="245">
        <f>H26+H29</f>
        <v>0</v>
      </c>
    </row>
    <row r="31" spans="1:9" s="121" customFormat="1">
      <c r="A31" s="493"/>
      <c r="B31" s="109"/>
      <c r="C31" s="129"/>
      <c r="D31" s="129"/>
      <c r="E31" s="494"/>
      <c r="F31" s="494"/>
    </row>
    <row r="32" spans="1:9" s="121" customFormat="1">
      <c r="A32" s="129"/>
      <c r="B32" s="109"/>
      <c r="C32" s="129"/>
      <c r="D32" s="129"/>
      <c r="E32" s="375"/>
      <c r="F32" s="375"/>
    </row>
    <row r="33" spans="1:6" s="121" customFormat="1">
      <c r="A33" s="495"/>
      <c r="B33" s="109"/>
      <c r="C33" s="129"/>
      <c r="D33" s="129"/>
      <c r="E33" s="129"/>
      <c r="F33" s="129"/>
    </row>
    <row r="34" spans="1:6" s="121" customFormat="1">
      <c r="A34" s="495"/>
      <c r="B34" s="109"/>
      <c r="C34" s="129"/>
      <c r="D34" s="129"/>
      <c r="E34" s="129"/>
      <c r="F34" s="129"/>
    </row>
    <row r="35" spans="1:6" s="121" customFormat="1">
      <c r="A35" s="496"/>
      <c r="B35" s="109"/>
      <c r="C35" s="129"/>
      <c r="D35" s="129"/>
      <c r="E35" s="129"/>
      <c r="F35" s="129"/>
    </row>
    <row r="36" spans="1:6" s="121" customFormat="1">
      <c r="A36" s="129"/>
      <c r="B36" s="109"/>
      <c r="C36" s="129"/>
      <c r="D36" s="129"/>
      <c r="E36" s="129"/>
      <c r="F36" s="129"/>
    </row>
    <row r="37" spans="1:6" s="121" customFormat="1">
      <c r="A37" s="129"/>
      <c r="B37" s="109"/>
      <c r="C37" s="129"/>
      <c r="D37" s="129"/>
      <c r="E37" s="129"/>
      <c r="F37" s="129"/>
    </row>
    <row r="38" spans="1:6" s="121" customFormat="1">
      <c r="B38" s="109"/>
    </row>
    <row r="39" spans="1:6" s="121" customFormat="1">
      <c r="B39" s="109"/>
    </row>
    <row r="40" spans="1:6" s="121" customFormat="1">
      <c r="B40" s="109"/>
    </row>
    <row r="41" spans="1:6" s="121" customFormat="1">
      <c r="B41" s="109"/>
    </row>
    <row r="42" spans="1:6" s="121" customFormat="1">
      <c r="B42" s="109"/>
    </row>
    <row r="43" spans="1:6" s="121" customFormat="1">
      <c r="B43" s="109"/>
    </row>
    <row r="44" spans="1:6" s="121" customFormat="1">
      <c r="B44" s="109"/>
    </row>
    <row r="45" spans="1:6" s="121" customFormat="1">
      <c r="A45" s="109"/>
    </row>
    <row r="49" spans="2:2">
      <c r="B49" s="128"/>
    </row>
    <row r="51" spans="2:2">
      <c r="B51" s="128"/>
    </row>
    <row r="52" spans="2:2">
      <c r="B52" s="128"/>
    </row>
    <row r="53" spans="2:2">
      <c r="B53" s="128"/>
    </row>
    <row r="54" spans="2:2">
      <c r="B54" s="128"/>
    </row>
    <row r="55" spans="2:2">
      <c r="B55" s="128"/>
    </row>
    <row r="56" spans="2:2">
      <c r="B56" s="128"/>
    </row>
    <row r="57" spans="2:2">
      <c r="B57" s="128"/>
    </row>
    <row r="58" spans="2:2">
      <c r="B58" s="128"/>
    </row>
    <row r="59" spans="2:2">
      <c r="B59" s="129"/>
    </row>
    <row r="60" spans="2:2">
      <c r="B60" s="129"/>
    </row>
    <row r="61" spans="2:2">
      <c r="B61" s="121"/>
    </row>
    <row r="62" spans="2:2">
      <c r="B62" s="121"/>
    </row>
    <row r="63" spans="2:2">
      <c r="B63" s="121"/>
    </row>
    <row r="64" spans="2:2">
      <c r="B64" s="121"/>
    </row>
    <row r="65" spans="2:2">
      <c r="B65" s="121"/>
    </row>
    <row r="66" spans="2:2">
      <c r="B66" s="121"/>
    </row>
    <row r="67" spans="2:2">
      <c r="B67" s="121"/>
    </row>
    <row r="68" spans="2:2">
      <c r="B68" s="121"/>
    </row>
    <row r="69" spans="2:2">
      <c r="B69" s="121"/>
    </row>
    <row r="70" spans="2:2">
      <c r="B70" s="121"/>
    </row>
    <row r="71" spans="2:2">
      <c r="B71" s="121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0" zoomScale="90" zoomScaleNormal="90" workbookViewId="0">
      <selection activeCell="D22" sqref="D22"/>
    </sheetView>
  </sheetViews>
  <sheetFormatPr defaultColWidth="9.109375" defaultRowHeight="13.2"/>
  <cols>
    <col min="1" max="1" width="63.6640625" style="98" customWidth="1"/>
    <col min="2" max="2" width="13.6640625" style="98" customWidth="1"/>
    <col min="3" max="8" width="15.33203125" style="98" customWidth="1"/>
    <col min="9" max="16384" width="9.109375" style="98"/>
  </cols>
  <sheetData>
    <row r="1" spans="1:8" s="207" customFormat="1">
      <c r="G1" s="208"/>
      <c r="H1" s="208" t="s">
        <v>1453</v>
      </c>
    </row>
    <row r="2" spans="1:8">
      <c r="A2" s="497" t="s">
        <v>64</v>
      </c>
      <c r="B2" s="498"/>
      <c r="C2" s="499"/>
      <c r="D2" s="500"/>
      <c r="E2" s="501"/>
      <c r="F2" s="502"/>
      <c r="G2" s="503"/>
      <c r="H2" s="209"/>
    </row>
    <row r="3" spans="1:8">
      <c r="A3" s="497" t="str">
        <f>CONCATENATE("на ",UPPER(dfName))</f>
        <v>на ДФ АСТРА ГЛОБАЛ ЕКУИТИ</v>
      </c>
      <c r="B3" s="498"/>
      <c r="C3" s="499"/>
      <c r="D3" s="500"/>
      <c r="E3" s="501"/>
      <c r="F3" s="502"/>
      <c r="G3" s="504"/>
      <c r="H3" s="209"/>
    </row>
    <row r="4" spans="1:8">
      <c r="A4" s="501" t="str">
        <f>"за периода "&amp;TEXT(StartDate,"dd.mm.yyyy")&amp;" - "&amp;TEXT(EndDate,"dd.mm.yyyy")</f>
        <v>за периода 01.01.2021 - 31.12.2021</v>
      </c>
      <c r="B4" s="498"/>
      <c r="C4" s="499"/>
      <c r="D4" s="501"/>
      <c r="E4" s="501"/>
    </row>
    <row r="5" spans="1:8">
      <c r="A5" s="502"/>
      <c r="B5" s="505"/>
      <c r="C5" s="506"/>
      <c r="D5" s="502"/>
      <c r="E5" s="502"/>
      <c r="F5" s="507" t="s">
        <v>914</v>
      </c>
      <c r="G5" s="508">
        <f>ReportedCompletionDate</f>
        <v>44566</v>
      </c>
    </row>
    <row r="6" spans="1:8">
      <c r="A6" s="509"/>
      <c r="B6" s="210"/>
      <c r="C6" s="509"/>
      <c r="F6" s="507" t="s">
        <v>248</v>
      </c>
      <c r="G6" s="510" t="str">
        <f>authorName</f>
        <v>МАРИЯ ХАРДАЛИЕВА</v>
      </c>
      <c r="H6" s="209"/>
    </row>
    <row r="7" spans="1:8">
      <c r="A7" s="509"/>
      <c r="B7" s="210"/>
      <c r="C7" s="509"/>
      <c r="F7" s="507" t="s">
        <v>250</v>
      </c>
      <c r="G7" s="511" t="str">
        <f>udManager</f>
        <v>ИВО СТОЯНОВ БЛАГОЕВ</v>
      </c>
      <c r="H7" s="209"/>
    </row>
    <row r="8" spans="1:8">
      <c r="A8" s="509"/>
      <c r="C8" s="509"/>
      <c r="D8" s="512"/>
      <c r="E8" s="513"/>
      <c r="F8" s="209"/>
      <c r="G8" s="209"/>
      <c r="H8" s="514" t="s">
        <v>57</v>
      </c>
    </row>
    <row r="9" spans="1:8" ht="18" customHeight="1">
      <c r="A9" s="641" t="s">
        <v>58</v>
      </c>
      <c r="B9" s="641" t="s">
        <v>223</v>
      </c>
      <c r="C9" s="641" t="s">
        <v>3</v>
      </c>
      <c r="D9" s="641"/>
      <c r="E9" s="641"/>
      <c r="F9" s="641" t="s">
        <v>4</v>
      </c>
      <c r="G9" s="641"/>
      <c r="H9" s="641"/>
    </row>
    <row r="10" spans="1:8" ht="33" customHeight="1">
      <c r="A10" s="642"/>
      <c r="B10" s="642"/>
      <c r="C10" s="515" t="s">
        <v>59</v>
      </c>
      <c r="D10" s="515" t="s">
        <v>60</v>
      </c>
      <c r="E10" s="515" t="s">
        <v>61</v>
      </c>
      <c r="F10" s="515" t="s">
        <v>59</v>
      </c>
      <c r="G10" s="515" t="s">
        <v>60</v>
      </c>
      <c r="H10" s="515" t="s">
        <v>61</v>
      </c>
    </row>
    <row r="11" spans="1:8" s="516" customFormat="1">
      <c r="A11" s="138" t="s">
        <v>5</v>
      </c>
      <c r="B11" s="138" t="s">
        <v>162</v>
      </c>
      <c r="C11" s="138">
        <v>1</v>
      </c>
      <c r="D11" s="138">
        <v>2</v>
      </c>
      <c r="E11" s="138">
        <v>3</v>
      </c>
      <c r="F11" s="138">
        <v>4</v>
      </c>
      <c r="G11" s="138">
        <v>5</v>
      </c>
      <c r="H11" s="138">
        <v>6</v>
      </c>
    </row>
    <row r="12" spans="1:8" ht="21" customHeight="1">
      <c r="A12" s="517" t="s">
        <v>986</v>
      </c>
      <c r="B12" s="92"/>
      <c r="C12" s="518"/>
      <c r="D12" s="518"/>
      <c r="E12" s="518"/>
      <c r="F12" s="518"/>
      <c r="G12" s="518"/>
      <c r="H12" s="518"/>
    </row>
    <row r="13" spans="1:8" ht="26.4">
      <c r="A13" s="519" t="s">
        <v>987</v>
      </c>
      <c r="B13" s="92" t="s">
        <v>830</v>
      </c>
      <c r="C13" s="520">
        <v>1031724</v>
      </c>
      <c r="D13" s="520">
        <v>-28606</v>
      </c>
      <c r="E13" s="521">
        <f>SUM(C13:D13)</f>
        <v>1003118</v>
      </c>
      <c r="F13" s="520"/>
      <c r="G13" s="520"/>
      <c r="H13" s="521">
        <f>SUM(F13:G13)</f>
        <v>0</v>
      </c>
    </row>
    <row r="14" spans="1:8">
      <c r="A14" s="519" t="s">
        <v>956</v>
      </c>
      <c r="B14" s="92" t="s">
        <v>831</v>
      </c>
      <c r="C14" s="520"/>
      <c r="D14" s="520"/>
      <c r="E14" s="521">
        <f t="shared" ref="E14:E19" si="0">SUM(C14:D14)</f>
        <v>0</v>
      </c>
      <c r="F14" s="520"/>
      <c r="G14" s="520"/>
      <c r="H14" s="521">
        <f t="shared" ref="H14:H19" si="1">SUM(F14:G14)</f>
        <v>0</v>
      </c>
    </row>
    <row r="15" spans="1:8">
      <c r="A15" s="522" t="s">
        <v>63</v>
      </c>
      <c r="B15" s="92" t="s">
        <v>832</v>
      </c>
      <c r="C15" s="520"/>
      <c r="D15" s="520"/>
      <c r="E15" s="521">
        <f t="shared" si="0"/>
        <v>0</v>
      </c>
      <c r="F15" s="520"/>
      <c r="G15" s="520"/>
      <c r="H15" s="521">
        <f t="shared" si="1"/>
        <v>0</v>
      </c>
    </row>
    <row r="16" spans="1:8">
      <c r="A16" s="523" t="s">
        <v>957</v>
      </c>
      <c r="B16" s="92" t="s">
        <v>833</v>
      </c>
      <c r="C16" s="520"/>
      <c r="D16" s="520"/>
      <c r="E16" s="521">
        <f t="shared" si="0"/>
        <v>0</v>
      </c>
      <c r="F16" s="520"/>
      <c r="G16" s="520"/>
      <c r="H16" s="521">
        <f t="shared" si="1"/>
        <v>0</v>
      </c>
    </row>
    <row r="17" spans="1:8">
      <c r="A17" s="523" t="s">
        <v>988</v>
      </c>
      <c r="B17" s="92" t="s">
        <v>834</v>
      </c>
      <c r="C17" s="520"/>
      <c r="D17" s="520"/>
      <c r="E17" s="521">
        <f t="shared" si="0"/>
        <v>0</v>
      </c>
      <c r="F17" s="520"/>
      <c r="G17" s="520"/>
      <c r="H17" s="521">
        <f t="shared" si="1"/>
        <v>0</v>
      </c>
    </row>
    <row r="18" spans="1:8">
      <c r="A18" s="519" t="s">
        <v>984</v>
      </c>
      <c r="B18" s="92" t="s">
        <v>835</v>
      </c>
      <c r="C18" s="520"/>
      <c r="D18" s="520"/>
      <c r="E18" s="521">
        <f t="shared" si="0"/>
        <v>0</v>
      </c>
      <c r="F18" s="520"/>
      <c r="G18" s="520"/>
      <c r="H18" s="521">
        <f t="shared" si="1"/>
        <v>0</v>
      </c>
    </row>
    <row r="19" spans="1:8" ht="21" customHeight="1">
      <c r="A19" s="517" t="s">
        <v>985</v>
      </c>
      <c r="B19" s="238" t="s">
        <v>836</v>
      </c>
      <c r="C19" s="524">
        <f>SUM(C13:C14,C16:C18)</f>
        <v>1031724</v>
      </c>
      <c r="D19" s="524">
        <f>SUM(D13:D14,D16:D18)</f>
        <v>-28606</v>
      </c>
      <c r="E19" s="521">
        <f t="shared" si="0"/>
        <v>1003118</v>
      </c>
      <c r="F19" s="524">
        <f>SUM(F13:F14,F16:F18)</f>
        <v>0</v>
      </c>
      <c r="G19" s="524">
        <f>SUM(G13:G14,G16:G18)</f>
        <v>0</v>
      </c>
      <c r="H19" s="521">
        <f t="shared" si="1"/>
        <v>0</v>
      </c>
    </row>
    <row r="20" spans="1:8" ht="21" customHeight="1">
      <c r="A20" s="517" t="s">
        <v>123</v>
      </c>
      <c r="B20" s="92"/>
      <c r="C20" s="525"/>
      <c r="D20" s="525"/>
      <c r="E20" s="525"/>
      <c r="F20" s="525"/>
      <c r="G20" s="525"/>
      <c r="H20" s="525"/>
    </row>
    <row r="21" spans="1:8">
      <c r="A21" s="519" t="s">
        <v>958</v>
      </c>
      <c r="B21" s="92" t="s">
        <v>837</v>
      </c>
      <c r="C21" s="520"/>
      <c r="D21" s="520">
        <v>-782504</v>
      </c>
      <c r="E21" s="521">
        <f>SUM(C21:D21)</f>
        <v>-782504</v>
      </c>
      <c r="F21" s="520"/>
      <c r="G21" s="520"/>
      <c r="H21" s="521">
        <f>SUM(F21:G21)</f>
        <v>0</v>
      </c>
    </row>
    <row r="22" spans="1:8">
      <c r="A22" s="519" t="s">
        <v>959</v>
      </c>
      <c r="B22" s="92" t="s">
        <v>838</v>
      </c>
      <c r="C22" s="520"/>
      <c r="D22" s="520"/>
      <c r="E22" s="521">
        <f t="shared" ref="E22:E29" si="2">SUM(C22:D22)</f>
        <v>0</v>
      </c>
      <c r="F22" s="520"/>
      <c r="G22" s="520"/>
      <c r="H22" s="521">
        <f t="shared" ref="H22:H29" si="3">SUM(F22:G22)</f>
        <v>0</v>
      </c>
    </row>
    <row r="23" spans="1:8">
      <c r="A23" s="526" t="s">
        <v>960</v>
      </c>
      <c r="B23" s="92" t="s">
        <v>839</v>
      </c>
      <c r="C23" s="520"/>
      <c r="D23" s="520"/>
      <c r="E23" s="521">
        <f t="shared" si="2"/>
        <v>0</v>
      </c>
      <c r="F23" s="520"/>
      <c r="G23" s="520"/>
      <c r="H23" s="521">
        <f t="shared" si="3"/>
        <v>0</v>
      </c>
    </row>
    <row r="24" spans="1:8">
      <c r="A24" s="519" t="s">
        <v>961</v>
      </c>
      <c r="B24" s="92" t="s">
        <v>840</v>
      </c>
      <c r="C24" s="520">
        <v>2449</v>
      </c>
      <c r="D24" s="520"/>
      <c r="E24" s="521">
        <f t="shared" si="2"/>
        <v>2449</v>
      </c>
      <c r="F24" s="520"/>
      <c r="G24" s="520"/>
      <c r="H24" s="521">
        <f t="shared" si="3"/>
        <v>0</v>
      </c>
    </row>
    <row r="25" spans="1:8">
      <c r="A25" s="527" t="s">
        <v>962</v>
      </c>
      <c r="B25" s="92" t="s">
        <v>841</v>
      </c>
      <c r="C25" s="520">
        <v>1548</v>
      </c>
      <c r="D25" s="520">
        <v>-10154</v>
      </c>
      <c r="E25" s="521">
        <f t="shared" si="2"/>
        <v>-8606</v>
      </c>
      <c r="F25" s="520"/>
      <c r="G25" s="520"/>
      <c r="H25" s="521">
        <f t="shared" si="3"/>
        <v>0</v>
      </c>
    </row>
    <row r="26" spans="1:8">
      <c r="A26" s="527" t="s">
        <v>963</v>
      </c>
      <c r="B26" s="92" t="s">
        <v>842</v>
      </c>
      <c r="C26" s="520">
        <v>192</v>
      </c>
      <c r="D26" s="520">
        <v>-3074</v>
      </c>
      <c r="E26" s="521">
        <f t="shared" si="2"/>
        <v>-2882</v>
      </c>
      <c r="F26" s="520"/>
      <c r="G26" s="520"/>
      <c r="H26" s="521">
        <f t="shared" si="3"/>
        <v>0</v>
      </c>
    </row>
    <row r="27" spans="1:8">
      <c r="A27" s="523" t="s">
        <v>964</v>
      </c>
      <c r="B27" s="92" t="s">
        <v>843</v>
      </c>
      <c r="C27" s="520">
        <v>14293</v>
      </c>
      <c r="D27" s="520">
        <v>-10258</v>
      </c>
      <c r="E27" s="521">
        <f t="shared" si="2"/>
        <v>4035</v>
      </c>
      <c r="F27" s="520"/>
      <c r="G27" s="520"/>
      <c r="H27" s="521">
        <f t="shared" si="3"/>
        <v>0</v>
      </c>
    </row>
    <row r="28" spans="1:8">
      <c r="A28" s="519" t="s">
        <v>965</v>
      </c>
      <c r="B28" s="92" t="s">
        <v>844</v>
      </c>
      <c r="C28" s="520"/>
      <c r="D28" s="520">
        <v>-1222</v>
      </c>
      <c r="E28" s="521">
        <f t="shared" si="2"/>
        <v>-1222</v>
      </c>
      <c r="F28" s="520"/>
      <c r="G28" s="520"/>
      <c r="H28" s="521">
        <f t="shared" si="3"/>
        <v>0</v>
      </c>
    </row>
    <row r="29" spans="1:8" ht="21" customHeight="1">
      <c r="A29" s="517" t="s">
        <v>115</v>
      </c>
      <c r="B29" s="238" t="s">
        <v>845</v>
      </c>
      <c r="C29" s="524">
        <f>SUM(C21:C28)</f>
        <v>18482</v>
      </c>
      <c r="D29" s="524">
        <f>SUM(D21:D28)</f>
        <v>-807212</v>
      </c>
      <c r="E29" s="521">
        <f t="shared" si="2"/>
        <v>-788730</v>
      </c>
      <c r="F29" s="524">
        <f>SUM(F21:F28)</f>
        <v>0</v>
      </c>
      <c r="G29" s="524">
        <f>SUM(G21:G28)</f>
        <v>0</v>
      </c>
      <c r="H29" s="521">
        <f t="shared" si="3"/>
        <v>0</v>
      </c>
    </row>
    <row r="30" spans="1:8" ht="21" customHeight="1">
      <c r="A30" s="528" t="s">
        <v>124</v>
      </c>
      <c r="B30" s="92"/>
      <c r="C30" s="525"/>
      <c r="D30" s="525"/>
      <c r="E30" s="525"/>
      <c r="F30" s="525"/>
      <c r="G30" s="525"/>
      <c r="H30" s="525"/>
    </row>
    <row r="31" spans="1:8">
      <c r="A31" s="519" t="s">
        <v>966</v>
      </c>
      <c r="B31" s="92" t="s">
        <v>846</v>
      </c>
      <c r="C31" s="520"/>
      <c r="D31" s="520"/>
      <c r="E31" s="521">
        <f>SUM(C31:D31)</f>
        <v>0</v>
      </c>
      <c r="F31" s="520"/>
      <c r="G31" s="520"/>
      <c r="H31" s="521">
        <f>SUM(F31:G31)</f>
        <v>0</v>
      </c>
    </row>
    <row r="32" spans="1:8">
      <c r="A32" s="519" t="s">
        <v>967</v>
      </c>
      <c r="B32" s="92" t="s">
        <v>847</v>
      </c>
      <c r="C32" s="520"/>
      <c r="D32" s="520"/>
      <c r="E32" s="521">
        <f>SUM(C32:D32)</f>
        <v>0</v>
      </c>
      <c r="F32" s="520"/>
      <c r="G32" s="520"/>
      <c r="H32" s="521">
        <f>SUM(F32:G32)</f>
        <v>0</v>
      </c>
    </row>
    <row r="33" spans="1:9">
      <c r="A33" s="519" t="s">
        <v>968</v>
      </c>
      <c r="B33" s="92" t="s">
        <v>848</v>
      </c>
      <c r="C33" s="520"/>
      <c r="D33" s="520"/>
      <c r="E33" s="521">
        <f>SUM(C33:D33)</f>
        <v>0</v>
      </c>
      <c r="F33" s="520"/>
      <c r="G33" s="520"/>
      <c r="H33" s="521">
        <f>SUM(F33:G33)</f>
        <v>0</v>
      </c>
    </row>
    <row r="34" spans="1:9">
      <c r="A34" s="519" t="s">
        <v>969</v>
      </c>
      <c r="B34" s="92" t="s">
        <v>849</v>
      </c>
      <c r="C34" s="520"/>
      <c r="D34" s="520"/>
      <c r="E34" s="521">
        <f>SUM(C34:D34)</f>
        <v>0</v>
      </c>
      <c r="F34" s="520"/>
      <c r="G34" s="520"/>
      <c r="H34" s="521">
        <f>SUM(F34:G34)</f>
        <v>0</v>
      </c>
    </row>
    <row r="35" spans="1:9">
      <c r="A35" s="519" t="s">
        <v>970</v>
      </c>
      <c r="B35" s="92" t="s">
        <v>850</v>
      </c>
      <c r="C35" s="520"/>
      <c r="D35" s="520"/>
      <c r="E35" s="521">
        <f>SUM(C35:D35)</f>
        <v>0</v>
      </c>
      <c r="F35" s="520"/>
      <c r="G35" s="520"/>
      <c r="H35" s="521">
        <f>SUM(F35:G35)</f>
        <v>0</v>
      </c>
    </row>
    <row r="36" spans="1:9" ht="21" customHeight="1">
      <c r="A36" s="517" t="s">
        <v>148</v>
      </c>
      <c r="B36" s="238" t="s">
        <v>851</v>
      </c>
      <c r="C36" s="524">
        <f t="shared" ref="C36:H36" si="4">SUM(C31:C35)</f>
        <v>0</v>
      </c>
      <c r="D36" s="524">
        <f t="shared" si="4"/>
        <v>0</v>
      </c>
      <c r="E36" s="524">
        <f t="shared" si="4"/>
        <v>0</v>
      </c>
      <c r="F36" s="524">
        <f t="shared" si="4"/>
        <v>0</v>
      </c>
      <c r="G36" s="524">
        <f t="shared" si="4"/>
        <v>0</v>
      </c>
      <c r="H36" s="524">
        <f t="shared" si="4"/>
        <v>0</v>
      </c>
    </row>
    <row r="37" spans="1:9" ht="21" customHeight="1">
      <c r="A37" s="517" t="s">
        <v>62</v>
      </c>
      <c r="B37" s="238" t="s">
        <v>852</v>
      </c>
      <c r="C37" s="524">
        <f t="shared" ref="C37:H37" si="5">SUM(C19+C29+C36)</f>
        <v>1050206</v>
      </c>
      <c r="D37" s="524">
        <f t="shared" si="5"/>
        <v>-835818</v>
      </c>
      <c r="E37" s="524">
        <f t="shared" si="5"/>
        <v>214388</v>
      </c>
      <c r="F37" s="524">
        <f t="shared" si="5"/>
        <v>0</v>
      </c>
      <c r="G37" s="524">
        <f t="shared" si="5"/>
        <v>0</v>
      </c>
      <c r="H37" s="524">
        <f t="shared" si="5"/>
        <v>0</v>
      </c>
    </row>
    <row r="38" spans="1:9">
      <c r="A38" s="517" t="s">
        <v>982</v>
      </c>
      <c r="B38" s="238" t="s">
        <v>853</v>
      </c>
      <c r="C38" s="529"/>
      <c r="D38" s="529"/>
      <c r="E38" s="530">
        <v>100</v>
      </c>
      <c r="F38" s="524"/>
      <c r="G38" s="524"/>
      <c r="H38" s="530"/>
    </row>
    <row r="39" spans="1:9">
      <c r="A39" s="528" t="s">
        <v>983</v>
      </c>
      <c r="B39" s="238" t="s">
        <v>854</v>
      </c>
      <c r="C39" s="529"/>
      <c r="D39" s="529"/>
      <c r="E39" s="524">
        <f>SUM(E37:E38)</f>
        <v>214488</v>
      </c>
      <c r="F39" s="524"/>
      <c r="G39" s="524"/>
      <c r="H39" s="524">
        <f>SUM(H37:H38)</f>
        <v>0</v>
      </c>
    </row>
    <row r="40" spans="1:9">
      <c r="A40" s="522" t="s">
        <v>91</v>
      </c>
      <c r="B40" s="92" t="s">
        <v>855</v>
      </c>
      <c r="C40" s="531"/>
      <c r="D40" s="531"/>
      <c r="E40" s="520">
        <v>214488</v>
      </c>
      <c r="F40" s="521"/>
      <c r="G40" s="521"/>
      <c r="H40" s="520"/>
    </row>
    <row r="41" spans="1:9">
      <c r="C41" s="532"/>
      <c r="D41" s="532"/>
      <c r="E41" s="532"/>
      <c r="F41" s="532"/>
      <c r="G41" s="532"/>
      <c r="H41" s="532"/>
      <c r="I41" s="100"/>
    </row>
    <row r="42" spans="1:9">
      <c r="C42" s="532"/>
      <c r="D42" s="532"/>
      <c r="E42" s="532"/>
      <c r="F42" s="532"/>
      <c r="G42" s="532"/>
      <c r="H42" s="532"/>
      <c r="I42" s="100"/>
    </row>
    <row r="43" spans="1:9" ht="13.8">
      <c r="A43" s="98" t="s">
        <v>1434</v>
      </c>
      <c r="C43" s="532"/>
      <c r="D43" s="532"/>
      <c r="E43" s="532"/>
      <c r="F43" s="532"/>
      <c r="G43" s="532"/>
      <c r="H43" s="532"/>
      <c r="I43" s="100"/>
    </row>
    <row r="44" spans="1:9">
      <c r="C44" s="532"/>
      <c r="D44" s="532"/>
      <c r="E44" s="532"/>
      <c r="F44" s="532"/>
      <c r="G44" s="532"/>
      <c r="H44" s="532"/>
      <c r="I44" s="100"/>
    </row>
    <row r="45" spans="1:9">
      <c r="C45" s="532"/>
      <c r="D45" s="532"/>
      <c r="E45" s="532"/>
      <c r="F45" s="532"/>
      <c r="G45" s="532"/>
      <c r="H45" s="532"/>
      <c r="I45" s="100"/>
    </row>
    <row r="46" spans="1:9">
      <c r="C46" s="532"/>
      <c r="D46" s="532"/>
      <c r="E46" s="532"/>
      <c r="F46" s="532"/>
      <c r="G46" s="532"/>
      <c r="H46" s="532"/>
      <c r="I46" s="100"/>
    </row>
    <row r="47" spans="1:9">
      <c r="C47" s="100"/>
      <c r="D47" s="100"/>
      <c r="E47" s="100"/>
      <c r="F47" s="100"/>
      <c r="G47" s="100"/>
      <c r="H47" s="100"/>
      <c r="I47" s="100"/>
    </row>
    <row r="48" spans="1:9">
      <c r="C48" s="209"/>
      <c r="D48" s="209"/>
      <c r="E48" s="209"/>
      <c r="F48" s="209"/>
      <c r="G48" s="209"/>
      <c r="H48" s="209"/>
    </row>
    <row r="49" spans="2:8">
      <c r="B49" s="99"/>
      <c r="C49" s="209"/>
      <c r="E49" s="209"/>
      <c r="F49" s="209"/>
      <c r="G49" s="209"/>
      <c r="H49" s="209"/>
    </row>
    <row r="53" spans="2:8">
      <c r="B53" s="100"/>
    </row>
    <row r="55" spans="2:8">
      <c r="B55" s="100"/>
    </row>
    <row r="56" spans="2:8">
      <c r="B56" s="100"/>
      <c r="G56" s="209"/>
    </row>
    <row r="57" spans="2:8">
      <c r="B57" s="100"/>
    </row>
    <row r="58" spans="2:8">
      <c r="B58" s="100"/>
    </row>
    <row r="59" spans="2:8">
      <c r="B59" s="100"/>
    </row>
    <row r="60" spans="2:8">
      <c r="B60" s="100"/>
    </row>
    <row r="61" spans="2:8">
      <c r="B61" s="100"/>
    </row>
    <row r="62" spans="2:8">
      <c r="B62" s="100"/>
    </row>
    <row r="63" spans="2:8">
      <c r="B63" s="101"/>
    </row>
    <row r="64" spans="2:8">
      <c r="B64" s="101"/>
    </row>
    <row r="65" spans="2:2">
      <c r="B65" s="99"/>
    </row>
    <row r="66" spans="2:2">
      <c r="B66" s="99"/>
    </row>
    <row r="67" spans="2:2">
      <c r="B67" s="99"/>
    </row>
    <row r="68" spans="2:2">
      <c r="B68" s="99"/>
    </row>
    <row r="69" spans="2:2">
      <c r="B69" s="99"/>
    </row>
    <row r="70" spans="2:2">
      <c r="B70" s="99"/>
    </row>
    <row r="71" spans="2:2">
      <c r="B71" s="99"/>
    </row>
    <row r="72" spans="2:2">
      <c r="B72" s="99"/>
    </row>
    <row r="73" spans="2:2">
      <c r="B73" s="99"/>
    </row>
    <row r="74" spans="2:2">
      <c r="B74" s="99"/>
    </row>
    <row r="75" spans="2:2">
      <c r="B75" s="99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7" zoomScale="80" zoomScaleNormal="80" workbookViewId="0">
      <selection activeCell="D22" sqref="D22"/>
    </sheetView>
  </sheetViews>
  <sheetFormatPr defaultColWidth="9.109375" defaultRowHeight="13.2"/>
  <cols>
    <col min="1" max="1" width="54.33203125" style="189" bestFit="1" customWidth="1"/>
    <col min="2" max="2" width="12.5546875" style="33" customWidth="1"/>
    <col min="3" max="3" width="22.6640625" style="189" customWidth="1"/>
    <col min="4" max="8" width="12.6640625" style="189" customWidth="1"/>
    <col min="9" max="9" width="13.88671875" style="189" customWidth="1"/>
    <col min="10" max="16384" width="9.109375" style="98"/>
  </cols>
  <sheetData>
    <row r="1" spans="1:10" ht="18" customHeight="1">
      <c r="G1" s="190"/>
      <c r="I1" s="234" t="s">
        <v>1454</v>
      </c>
    </row>
    <row r="2" spans="1:10" ht="18" customHeight="1">
      <c r="A2" s="80" t="s">
        <v>251</v>
      </c>
      <c r="B2" s="36"/>
      <c r="C2" s="34"/>
      <c r="D2" s="35"/>
      <c r="E2" s="36"/>
      <c r="F2" s="36"/>
    </row>
    <row r="3" spans="1:10" ht="18" customHeight="1">
      <c r="A3" s="40" t="str">
        <f>CONCATENATE("на ",UPPER(dfName))</f>
        <v>на ДФ АСТРА ГЛОБАЛ ЕКУИТИ</v>
      </c>
      <c r="B3" s="36"/>
      <c r="C3" s="34"/>
      <c r="D3" s="35"/>
      <c r="E3" s="36"/>
      <c r="F3" s="36"/>
      <c r="G3" s="191"/>
      <c r="H3" s="191"/>
      <c r="I3" s="191"/>
    </row>
    <row r="4" spans="1:10" ht="18" customHeight="1">
      <c r="A4" s="89" t="str">
        <f>"за периода "&amp;TEXT(StartDate,"dd.mm.yyyy")&amp;" - "&amp;TEXT(EndDate,"dd.mm.yyyy")</f>
        <v>за периода 01.01.2021 - 31.12.2021</v>
      </c>
      <c r="B4" s="36"/>
      <c r="C4" s="34"/>
      <c r="D4" s="36"/>
      <c r="E4" s="36"/>
      <c r="F4" s="236"/>
      <c r="G4" s="98"/>
      <c r="H4" s="98"/>
    </row>
    <row r="5" spans="1:10" ht="13.5" customHeight="1">
      <c r="A5" s="89"/>
      <c r="B5" s="36"/>
      <c r="C5" s="34"/>
      <c r="D5" s="36"/>
      <c r="E5" s="36"/>
      <c r="F5" s="236"/>
      <c r="G5" s="222" t="s">
        <v>914</v>
      </c>
      <c r="H5" s="230">
        <f>ReportedCompletionDate</f>
        <v>44566</v>
      </c>
    </row>
    <row r="6" spans="1:10" ht="13.5" customHeight="1">
      <c r="A6" s="235"/>
      <c r="C6" s="193"/>
      <c r="D6" s="194"/>
      <c r="E6" s="193"/>
      <c r="G6" s="223" t="s">
        <v>248</v>
      </c>
      <c r="H6" s="104" t="str">
        <f>authorName</f>
        <v>МАРИЯ ХАРДАЛИЕВА</v>
      </c>
      <c r="I6" s="195"/>
    </row>
    <row r="7" spans="1:10" ht="13.5" customHeight="1">
      <c r="A7" s="192"/>
      <c r="C7" s="193"/>
      <c r="D7" s="193"/>
      <c r="E7" s="193"/>
      <c r="G7" s="223" t="s">
        <v>250</v>
      </c>
      <c r="H7" s="106" t="str">
        <f>udManager</f>
        <v>ИВО СТОЯНОВ БЛАГОЕВ</v>
      </c>
      <c r="I7" s="196"/>
    </row>
    <row r="8" spans="1:10" ht="13.5" customHeight="1">
      <c r="A8" s="197"/>
      <c r="C8" s="197"/>
      <c r="D8" s="197"/>
      <c r="E8" s="197"/>
      <c r="F8" s="198"/>
      <c r="G8" s="198"/>
      <c r="H8" s="198"/>
      <c r="I8" s="132" t="s">
        <v>57</v>
      </c>
    </row>
    <row r="9" spans="1:10" ht="26.4" customHeight="1">
      <c r="A9" s="645" t="s">
        <v>41</v>
      </c>
      <c r="B9" s="645" t="s">
        <v>223</v>
      </c>
      <c r="C9" s="645" t="s">
        <v>45</v>
      </c>
      <c r="D9" s="649" t="s">
        <v>42</v>
      </c>
      <c r="E9" s="652"/>
      <c r="F9" s="652"/>
      <c r="G9" s="649" t="s">
        <v>43</v>
      </c>
      <c r="H9" s="650"/>
      <c r="I9" s="645" t="s">
        <v>44</v>
      </c>
      <c r="J9" s="102"/>
    </row>
    <row r="10" spans="1:10" ht="30.75" customHeight="1">
      <c r="A10" s="647"/>
      <c r="B10" s="647" t="s">
        <v>163</v>
      </c>
      <c r="C10" s="651"/>
      <c r="D10" s="645" t="s">
        <v>924</v>
      </c>
      <c r="E10" s="645" t="s">
        <v>46</v>
      </c>
      <c r="F10" s="645" t="s">
        <v>116</v>
      </c>
      <c r="G10" s="645" t="s">
        <v>47</v>
      </c>
      <c r="H10" s="645" t="s">
        <v>48</v>
      </c>
      <c r="I10" s="647"/>
      <c r="J10" s="102"/>
    </row>
    <row r="11" spans="1:10" ht="30.75" customHeight="1">
      <c r="A11" s="648"/>
      <c r="B11" s="648"/>
      <c r="C11" s="648"/>
      <c r="D11" s="646"/>
      <c r="E11" s="648"/>
      <c r="F11" s="646"/>
      <c r="G11" s="646"/>
      <c r="H11" s="646"/>
      <c r="I11" s="646"/>
      <c r="J11" s="102"/>
    </row>
    <row r="12" spans="1:10" s="200" customFormat="1" ht="13.8">
      <c r="A12" s="237" t="s">
        <v>5</v>
      </c>
      <c r="B12" s="91" t="s">
        <v>162</v>
      </c>
      <c r="C12" s="237">
        <v>1</v>
      </c>
      <c r="D12" s="237">
        <v>2</v>
      </c>
      <c r="E12" s="237">
        <v>3</v>
      </c>
      <c r="F12" s="237">
        <v>4</v>
      </c>
      <c r="G12" s="237">
        <v>5</v>
      </c>
      <c r="H12" s="237">
        <v>6</v>
      </c>
      <c r="I12" s="237">
        <v>7</v>
      </c>
      <c r="J12" s="199"/>
    </row>
    <row r="13" spans="1:10" s="200" customFormat="1" ht="13.8">
      <c r="A13" s="201" t="s">
        <v>95</v>
      </c>
      <c r="B13" s="79" t="s">
        <v>856</v>
      </c>
      <c r="C13" s="232"/>
      <c r="D13" s="232"/>
      <c r="E13" s="232"/>
      <c r="F13" s="232"/>
      <c r="G13" s="232"/>
      <c r="H13" s="232"/>
      <c r="I13" s="605">
        <f>SUM(C13:H13)</f>
        <v>0</v>
      </c>
      <c r="J13" s="199"/>
    </row>
    <row r="14" spans="1:10" s="200" customFormat="1" ht="13.8">
      <c r="A14" s="201" t="s">
        <v>49</v>
      </c>
      <c r="B14" s="79" t="s">
        <v>857</v>
      </c>
      <c r="C14" s="605">
        <f>'1-SB'!H11</f>
        <v>100</v>
      </c>
      <c r="D14" s="605">
        <f>'1-SB'!H13</f>
        <v>0</v>
      </c>
      <c r="E14" s="605">
        <f>'1-SB'!H14</f>
        <v>0</v>
      </c>
      <c r="F14" s="605">
        <f>'1-SB'!H15</f>
        <v>0</v>
      </c>
      <c r="G14" s="605">
        <f>'1-SB'!H19+'1-SB'!H21</f>
        <v>0</v>
      </c>
      <c r="H14" s="605">
        <f>'1-SB'!H20+'1-SB'!H22</f>
        <v>0</v>
      </c>
      <c r="I14" s="605">
        <f t="shared" ref="I14:I36" si="0">SUM(C14:H14)</f>
        <v>100</v>
      </c>
      <c r="J14" s="199"/>
    </row>
    <row r="15" spans="1:10" s="200" customFormat="1" ht="13.8">
      <c r="A15" s="201" t="s">
        <v>50</v>
      </c>
      <c r="B15" s="79" t="s">
        <v>858</v>
      </c>
      <c r="C15" s="606">
        <f t="shared" ref="C15:H15" si="1">SUM(C16:C17)</f>
        <v>0</v>
      </c>
      <c r="D15" s="606">
        <f t="shared" si="1"/>
        <v>0</v>
      </c>
      <c r="E15" s="606">
        <f t="shared" si="1"/>
        <v>0</v>
      </c>
      <c r="F15" s="606">
        <f t="shared" si="1"/>
        <v>0</v>
      </c>
      <c r="G15" s="606">
        <f t="shared" si="1"/>
        <v>0</v>
      </c>
      <c r="H15" s="606">
        <f t="shared" si="1"/>
        <v>0</v>
      </c>
      <c r="I15" s="605">
        <f t="shared" si="0"/>
        <v>0</v>
      </c>
      <c r="J15" s="199"/>
    </row>
    <row r="16" spans="1:10" ht="13.8">
      <c r="A16" s="202" t="s">
        <v>224</v>
      </c>
      <c r="B16" s="79" t="s">
        <v>859</v>
      </c>
      <c r="C16" s="233"/>
      <c r="D16" s="233"/>
      <c r="E16" s="233"/>
      <c r="F16" s="233"/>
      <c r="G16" s="233"/>
      <c r="H16" s="233"/>
      <c r="I16" s="605">
        <f t="shared" si="0"/>
        <v>0</v>
      </c>
      <c r="J16" s="102"/>
    </row>
    <row r="17" spans="1:10" ht="13.8">
      <c r="A17" s="202" t="s">
        <v>971</v>
      </c>
      <c r="B17" s="79" t="s">
        <v>860</v>
      </c>
      <c r="C17" s="233"/>
      <c r="D17" s="233"/>
      <c r="E17" s="233"/>
      <c r="F17" s="233"/>
      <c r="G17" s="233"/>
      <c r="H17" s="233"/>
      <c r="I17" s="605">
        <f t="shared" si="0"/>
        <v>0</v>
      </c>
      <c r="J17" s="102"/>
    </row>
    <row r="18" spans="1:10" ht="13.8">
      <c r="A18" s="201" t="s">
        <v>51</v>
      </c>
      <c r="B18" s="79" t="s">
        <v>861</v>
      </c>
      <c r="C18" s="606">
        <f t="shared" ref="C18:H18" si="2">C14+C15</f>
        <v>100</v>
      </c>
      <c r="D18" s="606">
        <f t="shared" si="2"/>
        <v>0</v>
      </c>
      <c r="E18" s="606">
        <f>E14+E15</f>
        <v>0</v>
      </c>
      <c r="F18" s="606">
        <f t="shared" si="2"/>
        <v>0</v>
      </c>
      <c r="G18" s="606">
        <f t="shared" si="2"/>
        <v>0</v>
      </c>
      <c r="H18" s="606">
        <f t="shared" si="2"/>
        <v>0</v>
      </c>
      <c r="I18" s="605">
        <f t="shared" si="0"/>
        <v>100</v>
      </c>
      <c r="J18" s="102"/>
    </row>
    <row r="19" spans="1:10" ht="13.8">
      <c r="A19" s="201" t="s">
        <v>149</v>
      </c>
      <c r="B19" s="79" t="s">
        <v>862</v>
      </c>
      <c r="C19" s="606">
        <f t="shared" ref="C19:H19" si="3">SUM(C20:C21)</f>
        <v>1000240</v>
      </c>
      <c r="D19" s="606">
        <f t="shared" si="3"/>
        <v>2878</v>
      </c>
      <c r="E19" s="606">
        <f t="shared" si="3"/>
        <v>0</v>
      </c>
      <c r="F19" s="606">
        <f t="shared" si="3"/>
        <v>0</v>
      </c>
      <c r="G19" s="606">
        <f t="shared" si="3"/>
        <v>0</v>
      </c>
      <c r="H19" s="606">
        <f t="shared" si="3"/>
        <v>0</v>
      </c>
      <c r="I19" s="605">
        <f t="shared" si="0"/>
        <v>1003118</v>
      </c>
      <c r="J19" s="102"/>
    </row>
    <row r="20" spans="1:10" ht="13.8">
      <c r="A20" s="202" t="s">
        <v>225</v>
      </c>
      <c r="B20" s="79" t="s">
        <v>863</v>
      </c>
      <c r="C20" s="233">
        <v>1028600</v>
      </c>
      <c r="D20" s="233">
        <v>3124</v>
      </c>
      <c r="E20" s="233"/>
      <c r="F20" s="233"/>
      <c r="G20" s="233"/>
      <c r="H20" s="233"/>
      <c r="I20" s="605">
        <f t="shared" si="0"/>
        <v>1031724</v>
      </c>
      <c r="J20" s="102"/>
    </row>
    <row r="21" spans="1:10" ht="13.8">
      <c r="A21" s="202" t="s">
        <v>226</v>
      </c>
      <c r="B21" s="79" t="s">
        <v>864</v>
      </c>
      <c r="C21" s="233">
        <v>-28360</v>
      </c>
      <c r="D21" s="233">
        <v>-246</v>
      </c>
      <c r="E21" s="233"/>
      <c r="F21" s="233"/>
      <c r="G21" s="233"/>
      <c r="H21" s="233"/>
      <c r="I21" s="605">
        <f t="shared" si="0"/>
        <v>-28606</v>
      </c>
      <c r="J21" s="102"/>
    </row>
    <row r="22" spans="1:10" ht="13.8">
      <c r="A22" s="201" t="s">
        <v>52</v>
      </c>
      <c r="B22" s="79" t="s">
        <v>865</v>
      </c>
      <c r="C22" s="588"/>
      <c r="D22" s="588"/>
      <c r="E22" s="588"/>
      <c r="F22" s="588"/>
      <c r="G22" s="606">
        <f>'1-SB'!G21</f>
        <v>17000</v>
      </c>
      <c r="H22" s="606">
        <f>'1-SB'!G22</f>
        <v>0</v>
      </c>
      <c r="I22" s="605">
        <f t="shared" si="0"/>
        <v>17000</v>
      </c>
      <c r="J22" s="102"/>
    </row>
    <row r="23" spans="1:10" ht="13.8">
      <c r="A23" s="202" t="s">
        <v>53</v>
      </c>
      <c r="B23" s="79" t="s">
        <v>866</v>
      </c>
      <c r="C23" s="607">
        <f t="shared" ref="C23:H23" si="4">SUM(C24:C25)</f>
        <v>0</v>
      </c>
      <c r="D23" s="607">
        <f t="shared" si="4"/>
        <v>0</v>
      </c>
      <c r="E23" s="607">
        <f t="shared" si="4"/>
        <v>0</v>
      </c>
      <c r="F23" s="607">
        <f t="shared" si="4"/>
        <v>0</v>
      </c>
      <c r="G23" s="607">
        <f t="shared" si="4"/>
        <v>0</v>
      </c>
      <c r="H23" s="607">
        <f t="shared" si="4"/>
        <v>0</v>
      </c>
      <c r="I23" s="605">
        <f t="shared" si="0"/>
        <v>0</v>
      </c>
      <c r="J23" s="102"/>
    </row>
    <row r="24" spans="1:10" ht="13.8">
      <c r="A24" s="202" t="s">
        <v>227</v>
      </c>
      <c r="B24" s="79" t="s">
        <v>867</v>
      </c>
      <c r="C24" s="233"/>
      <c r="D24" s="233"/>
      <c r="E24" s="233"/>
      <c r="F24" s="233"/>
      <c r="G24" s="233"/>
      <c r="H24" s="233"/>
      <c r="I24" s="605">
        <f t="shared" si="0"/>
        <v>0</v>
      </c>
      <c r="J24" s="102"/>
    </row>
    <row r="25" spans="1:10" ht="13.8">
      <c r="A25" s="202" t="s">
        <v>228</v>
      </c>
      <c r="B25" s="79" t="s">
        <v>868</v>
      </c>
      <c r="C25" s="233"/>
      <c r="D25" s="233"/>
      <c r="E25" s="233"/>
      <c r="F25" s="233"/>
      <c r="G25" s="233"/>
      <c r="H25" s="233"/>
      <c r="I25" s="605">
        <f t="shared" si="0"/>
        <v>0</v>
      </c>
      <c r="J25" s="102"/>
    </row>
    <row r="26" spans="1:10" ht="13.8">
      <c r="A26" s="202" t="s">
        <v>54</v>
      </c>
      <c r="B26" s="79" t="s">
        <v>869</v>
      </c>
      <c r="C26" s="233"/>
      <c r="D26" s="233"/>
      <c r="E26" s="233"/>
      <c r="F26" s="233"/>
      <c r="G26" s="233"/>
      <c r="H26" s="233"/>
      <c r="I26" s="605">
        <f t="shared" si="0"/>
        <v>0</v>
      </c>
      <c r="J26" s="102"/>
    </row>
    <row r="27" spans="1:10" ht="27.6">
      <c r="A27" s="202" t="s">
        <v>150</v>
      </c>
      <c r="B27" s="79" t="s">
        <v>870</v>
      </c>
      <c r="C27" s="608">
        <f t="shared" ref="C27:H27" si="5">SUM(C28:C29)</f>
        <v>0</v>
      </c>
      <c r="D27" s="608">
        <f t="shared" si="5"/>
        <v>0</v>
      </c>
      <c r="E27" s="608">
        <f t="shared" si="5"/>
        <v>0</v>
      </c>
      <c r="F27" s="608">
        <f t="shared" si="5"/>
        <v>0</v>
      </c>
      <c r="G27" s="608">
        <f t="shared" si="5"/>
        <v>0</v>
      </c>
      <c r="H27" s="608">
        <f t="shared" si="5"/>
        <v>0</v>
      </c>
      <c r="I27" s="605">
        <f t="shared" si="0"/>
        <v>0</v>
      </c>
      <c r="J27" s="102"/>
    </row>
    <row r="28" spans="1:10" ht="13.8">
      <c r="A28" s="202" t="s">
        <v>972</v>
      </c>
      <c r="B28" s="79" t="s">
        <v>871</v>
      </c>
      <c r="C28" s="233"/>
      <c r="D28" s="233"/>
      <c r="E28" s="233"/>
      <c r="F28" s="233"/>
      <c r="G28" s="233"/>
      <c r="H28" s="233"/>
      <c r="I28" s="605">
        <f t="shared" si="0"/>
        <v>0</v>
      </c>
      <c r="J28" s="102"/>
    </row>
    <row r="29" spans="1:10" ht="13.8">
      <c r="A29" s="202" t="s">
        <v>973</v>
      </c>
      <c r="B29" s="79" t="s">
        <v>872</v>
      </c>
      <c r="C29" s="233"/>
      <c r="D29" s="233"/>
      <c r="E29" s="233"/>
      <c r="F29" s="233"/>
      <c r="G29" s="233"/>
      <c r="H29" s="233"/>
      <c r="I29" s="605">
        <f t="shared" si="0"/>
        <v>0</v>
      </c>
      <c r="J29" s="102"/>
    </row>
    <row r="30" spans="1:10" ht="27.6">
      <c r="A30" s="202" t="s">
        <v>151</v>
      </c>
      <c r="B30" s="79" t="s">
        <v>873</v>
      </c>
      <c r="C30" s="608">
        <f t="shared" ref="C30:H30" si="6">SUM(C31:C32)</f>
        <v>0</v>
      </c>
      <c r="D30" s="608">
        <f t="shared" si="6"/>
        <v>0</v>
      </c>
      <c r="E30" s="608">
        <f t="shared" si="6"/>
        <v>0</v>
      </c>
      <c r="F30" s="608">
        <f t="shared" si="6"/>
        <v>0</v>
      </c>
      <c r="G30" s="608">
        <f t="shared" si="6"/>
        <v>0</v>
      </c>
      <c r="H30" s="608">
        <f t="shared" si="6"/>
        <v>0</v>
      </c>
      <c r="I30" s="605">
        <f t="shared" si="0"/>
        <v>0</v>
      </c>
      <c r="J30" s="102"/>
    </row>
    <row r="31" spans="1:10" ht="13.8">
      <c r="A31" s="202" t="s">
        <v>972</v>
      </c>
      <c r="B31" s="79" t="s">
        <v>874</v>
      </c>
      <c r="C31" s="233"/>
      <c r="D31" s="233"/>
      <c r="E31" s="233"/>
      <c r="F31" s="233"/>
      <c r="G31" s="233"/>
      <c r="H31" s="233"/>
      <c r="I31" s="605">
        <f t="shared" si="0"/>
        <v>0</v>
      </c>
      <c r="J31" s="102"/>
    </row>
    <row r="32" spans="1:10" ht="13.8">
      <c r="A32" s="202" t="s">
        <v>973</v>
      </c>
      <c r="B32" s="79" t="s">
        <v>875</v>
      </c>
      <c r="C32" s="233"/>
      <c r="D32" s="233"/>
      <c r="E32" s="233"/>
      <c r="F32" s="233"/>
      <c r="G32" s="233"/>
      <c r="H32" s="233"/>
      <c r="I32" s="605">
        <f t="shared" si="0"/>
        <v>0</v>
      </c>
      <c r="J32" s="102"/>
    </row>
    <row r="33" spans="1:10" ht="13.8">
      <c r="A33" s="202" t="s">
        <v>117</v>
      </c>
      <c r="B33" s="79" t="s">
        <v>876</v>
      </c>
      <c r="C33" s="233"/>
      <c r="D33" s="233"/>
      <c r="E33" s="233"/>
      <c r="F33" s="233"/>
      <c r="G33" s="233"/>
      <c r="H33" s="233"/>
      <c r="I33" s="605">
        <f t="shared" si="0"/>
        <v>0</v>
      </c>
      <c r="J33" s="102"/>
    </row>
    <row r="34" spans="1:10" ht="13.8">
      <c r="A34" s="201" t="s">
        <v>55</v>
      </c>
      <c r="B34" s="79" t="s">
        <v>865</v>
      </c>
      <c r="C34" s="606">
        <f t="shared" ref="C34:H34" si="7">SUM(C18,C19,C22,C23,C26,C27,C30,C33)</f>
        <v>1000340</v>
      </c>
      <c r="D34" s="606">
        <f t="shared" si="7"/>
        <v>2878</v>
      </c>
      <c r="E34" s="606">
        <f t="shared" si="7"/>
        <v>0</v>
      </c>
      <c r="F34" s="606">
        <f t="shared" si="7"/>
        <v>0</v>
      </c>
      <c r="G34" s="606">
        <f t="shared" si="7"/>
        <v>17000</v>
      </c>
      <c r="H34" s="606">
        <f t="shared" si="7"/>
        <v>0</v>
      </c>
      <c r="I34" s="605">
        <f t="shared" si="0"/>
        <v>1020218</v>
      </c>
      <c r="J34" s="102"/>
    </row>
    <row r="35" spans="1:10" ht="13.8">
      <c r="A35" s="202" t="s">
        <v>126</v>
      </c>
      <c r="B35" s="79" t="s">
        <v>877</v>
      </c>
      <c r="C35" s="233"/>
      <c r="D35" s="233"/>
      <c r="E35" s="233"/>
      <c r="F35" s="233"/>
      <c r="G35" s="233"/>
      <c r="H35" s="233"/>
      <c r="I35" s="605">
        <f t="shared" si="0"/>
        <v>0</v>
      </c>
      <c r="J35" s="102"/>
    </row>
    <row r="36" spans="1:10" ht="27.6">
      <c r="A36" s="203" t="s">
        <v>56</v>
      </c>
      <c r="B36" s="79" t="s">
        <v>878</v>
      </c>
      <c r="C36" s="609">
        <f t="shared" ref="C36:H36" si="8">SUM(C34:C35)</f>
        <v>1000340</v>
      </c>
      <c r="D36" s="609">
        <f t="shared" si="8"/>
        <v>2878</v>
      </c>
      <c r="E36" s="609">
        <f t="shared" si="8"/>
        <v>0</v>
      </c>
      <c r="F36" s="609">
        <f t="shared" si="8"/>
        <v>0</v>
      </c>
      <c r="G36" s="609">
        <f t="shared" si="8"/>
        <v>17000</v>
      </c>
      <c r="H36" s="609">
        <f t="shared" si="8"/>
        <v>0</v>
      </c>
      <c r="I36" s="605">
        <f t="shared" si="0"/>
        <v>1020218</v>
      </c>
      <c r="J36" s="102"/>
    </row>
    <row r="37" spans="1:10" ht="13.8">
      <c r="B37" s="204"/>
      <c r="J37" s="102"/>
    </row>
    <row r="38" spans="1:10" ht="13.8">
      <c r="B38" s="204"/>
      <c r="J38" s="108"/>
    </row>
    <row r="39" spans="1:10" ht="39" customHeight="1">
      <c r="A39" s="643" t="s">
        <v>1435</v>
      </c>
      <c r="B39" s="644"/>
      <c r="C39" s="644"/>
      <c r="D39" s="644"/>
      <c r="E39" s="644"/>
      <c r="F39" s="644"/>
      <c r="G39" s="644"/>
      <c r="H39" s="644"/>
      <c r="I39" s="644"/>
      <c r="J39" s="108"/>
    </row>
    <row r="40" spans="1:10" ht="13.8">
      <c r="A40" s="279"/>
      <c r="B40" s="279"/>
      <c r="C40" s="279"/>
      <c r="D40" s="279"/>
      <c r="E40" s="279"/>
      <c r="F40" s="279"/>
      <c r="G40" s="279"/>
      <c r="H40" s="279"/>
      <c r="I40" s="206"/>
      <c r="J40" s="102"/>
    </row>
    <row r="41" spans="1:10" ht="13.8">
      <c r="A41" s="279"/>
      <c r="B41" s="279"/>
      <c r="C41" s="279"/>
      <c r="D41" s="279"/>
      <c r="E41" s="279"/>
      <c r="F41" s="279"/>
      <c r="G41" s="279"/>
      <c r="H41" s="279"/>
      <c r="I41" s="206"/>
      <c r="J41" s="102"/>
    </row>
    <row r="42" spans="1:10" ht="40.950000000000003" customHeight="1">
      <c r="J42" s="102"/>
    </row>
    <row r="43" spans="1:10" ht="13.8">
      <c r="A43" s="205"/>
      <c r="B43" s="204"/>
      <c r="C43" s="205"/>
      <c r="D43" s="205"/>
      <c r="E43" s="205"/>
      <c r="F43" s="205"/>
      <c r="G43" s="205"/>
      <c r="H43" s="205"/>
      <c r="I43" s="205"/>
      <c r="J43" s="102"/>
    </row>
    <row r="44" spans="1:10" ht="13.8">
      <c r="A44" s="205"/>
      <c r="B44" s="204"/>
      <c r="C44" s="205"/>
      <c r="D44" s="205"/>
      <c r="E44" s="205"/>
      <c r="F44" s="205"/>
      <c r="G44" s="205"/>
      <c r="H44" s="205"/>
      <c r="I44" s="205"/>
      <c r="J44" s="102"/>
    </row>
    <row r="45" spans="1:10" ht="13.8">
      <c r="A45" s="205"/>
      <c r="B45" s="204"/>
      <c r="C45" s="205"/>
      <c r="D45" s="205"/>
      <c r="E45" s="205"/>
      <c r="F45" s="205"/>
      <c r="G45" s="205"/>
      <c r="H45" s="205"/>
      <c r="I45" s="205"/>
      <c r="J45" s="102"/>
    </row>
    <row r="46" spans="1:10" ht="13.8">
      <c r="A46" s="205"/>
      <c r="B46" s="37"/>
      <c r="C46" s="205"/>
      <c r="D46" s="205"/>
      <c r="E46" s="205"/>
      <c r="F46" s="205"/>
      <c r="G46" s="205"/>
      <c r="H46" s="205"/>
      <c r="I46" s="205"/>
      <c r="J46" s="102"/>
    </row>
    <row r="47" spans="1:10" ht="13.8">
      <c r="A47" s="205"/>
      <c r="C47" s="205"/>
      <c r="D47" s="205"/>
      <c r="E47" s="205"/>
      <c r="F47" s="205"/>
      <c r="G47" s="205"/>
      <c r="H47" s="205"/>
      <c r="I47" s="205"/>
      <c r="J47" s="102"/>
    </row>
    <row r="48" spans="1:10" ht="13.8">
      <c r="A48" s="205"/>
      <c r="C48" s="205"/>
      <c r="D48" s="205"/>
      <c r="E48" s="205"/>
      <c r="F48" s="205"/>
      <c r="G48" s="205"/>
      <c r="H48" s="205"/>
      <c r="I48" s="205"/>
      <c r="J48" s="102"/>
    </row>
    <row r="49" spans="1:10" ht="13.8">
      <c r="A49" s="205"/>
      <c r="C49" s="205"/>
      <c r="D49" s="205"/>
      <c r="E49" s="205"/>
      <c r="F49" s="205"/>
      <c r="G49" s="205"/>
      <c r="H49" s="205"/>
      <c r="I49" s="205"/>
      <c r="J49" s="102"/>
    </row>
    <row r="50" spans="1:10" ht="13.8">
      <c r="A50" s="205"/>
      <c r="B50" s="38"/>
      <c r="C50" s="205"/>
      <c r="D50" s="205"/>
      <c r="E50" s="205"/>
      <c r="F50" s="205"/>
      <c r="G50" s="205"/>
      <c r="H50" s="205"/>
      <c r="I50" s="205"/>
      <c r="J50" s="102"/>
    </row>
    <row r="51" spans="1:10" ht="13.8">
      <c r="A51" s="205"/>
      <c r="C51" s="205"/>
      <c r="D51" s="205"/>
      <c r="E51" s="205"/>
      <c r="F51" s="205"/>
      <c r="G51" s="205"/>
      <c r="H51" s="205"/>
      <c r="I51" s="205"/>
      <c r="J51" s="102"/>
    </row>
    <row r="52" spans="1:10" ht="13.8">
      <c r="A52" s="205"/>
      <c r="B52" s="38"/>
      <c r="C52" s="205"/>
      <c r="D52" s="205"/>
      <c r="E52" s="205"/>
      <c r="F52" s="205"/>
      <c r="G52" s="205"/>
      <c r="H52" s="205"/>
      <c r="I52" s="205"/>
      <c r="J52" s="102"/>
    </row>
    <row r="53" spans="1:10" ht="13.8">
      <c r="A53" s="205"/>
      <c r="B53" s="38"/>
      <c r="C53" s="205"/>
      <c r="D53" s="205"/>
      <c r="E53" s="205"/>
      <c r="F53" s="205"/>
      <c r="G53" s="205"/>
      <c r="H53" s="205"/>
      <c r="I53" s="205"/>
      <c r="J53" s="102"/>
    </row>
    <row r="54" spans="1:10" ht="13.8">
      <c r="A54" s="205"/>
      <c r="B54" s="38"/>
      <c r="C54" s="205"/>
      <c r="D54" s="205"/>
      <c r="E54" s="205"/>
      <c r="F54" s="205"/>
      <c r="G54" s="205"/>
      <c r="H54" s="205"/>
      <c r="I54" s="205"/>
      <c r="J54" s="102"/>
    </row>
    <row r="55" spans="1:10" ht="13.8">
      <c r="A55" s="205"/>
      <c r="B55" s="38"/>
      <c r="C55" s="205"/>
      <c r="D55" s="205"/>
      <c r="E55" s="205"/>
      <c r="F55" s="205"/>
      <c r="G55" s="205"/>
      <c r="H55" s="205"/>
      <c r="I55" s="205"/>
      <c r="J55" s="102"/>
    </row>
    <row r="56" spans="1:10" ht="13.8">
      <c r="A56" s="205"/>
      <c r="B56" s="38"/>
      <c r="C56" s="205"/>
      <c r="D56" s="205"/>
      <c r="E56" s="205"/>
      <c r="F56" s="205"/>
      <c r="G56" s="205"/>
      <c r="H56" s="205"/>
      <c r="I56" s="205"/>
      <c r="J56" s="102"/>
    </row>
    <row r="57" spans="1:10" ht="13.8">
      <c r="A57" s="205"/>
      <c r="B57" s="38"/>
      <c r="C57" s="205"/>
      <c r="D57" s="205"/>
      <c r="E57" s="205"/>
      <c r="F57" s="205"/>
      <c r="G57" s="205"/>
      <c r="H57" s="205"/>
      <c r="I57" s="205"/>
      <c r="J57" s="102"/>
    </row>
    <row r="58" spans="1:10" ht="13.8">
      <c r="A58" s="205"/>
      <c r="B58" s="38"/>
      <c r="C58" s="205"/>
      <c r="D58" s="205"/>
      <c r="E58" s="205"/>
      <c r="F58" s="205"/>
      <c r="G58" s="205"/>
      <c r="H58" s="205"/>
      <c r="I58" s="205"/>
      <c r="J58" s="102"/>
    </row>
    <row r="59" spans="1:10" ht="13.8">
      <c r="A59" s="205"/>
      <c r="B59" s="38"/>
      <c r="C59" s="205"/>
      <c r="D59" s="205"/>
      <c r="E59" s="205"/>
      <c r="F59" s="205"/>
      <c r="G59" s="205"/>
      <c r="H59" s="205"/>
      <c r="I59" s="205"/>
      <c r="J59" s="102"/>
    </row>
    <row r="60" spans="1:10" ht="13.8">
      <c r="A60" s="205"/>
      <c r="B60" s="39"/>
      <c r="C60" s="205"/>
      <c r="D60" s="205"/>
      <c r="E60" s="205"/>
      <c r="F60" s="205"/>
      <c r="G60" s="205"/>
      <c r="H60" s="205"/>
      <c r="I60" s="205"/>
      <c r="J60" s="102"/>
    </row>
    <row r="61" spans="1:10" ht="13.8">
      <c r="A61" s="205"/>
      <c r="B61" s="39"/>
      <c r="C61" s="205"/>
      <c r="D61" s="205"/>
      <c r="E61" s="205"/>
      <c r="F61" s="205"/>
      <c r="G61" s="205"/>
      <c r="H61" s="205"/>
      <c r="I61" s="205"/>
      <c r="J61" s="102"/>
    </row>
    <row r="62" spans="1:10" ht="13.8">
      <c r="A62" s="205"/>
      <c r="B62" s="37"/>
      <c r="C62" s="205"/>
      <c r="D62" s="205"/>
      <c r="E62" s="205"/>
      <c r="F62" s="205"/>
      <c r="G62" s="205"/>
      <c r="H62" s="205"/>
      <c r="I62" s="205"/>
      <c r="J62" s="102"/>
    </row>
    <row r="63" spans="1:10" ht="13.8">
      <c r="A63" s="205"/>
      <c r="B63" s="37"/>
      <c r="C63" s="205"/>
      <c r="D63" s="205"/>
      <c r="E63" s="205"/>
      <c r="F63" s="205"/>
      <c r="G63" s="205"/>
      <c r="H63" s="205"/>
      <c r="I63" s="205"/>
      <c r="J63" s="102"/>
    </row>
    <row r="64" spans="1:10" ht="13.8">
      <c r="A64" s="205"/>
      <c r="B64" s="37"/>
      <c r="C64" s="205"/>
      <c r="D64" s="205"/>
      <c r="E64" s="205"/>
      <c r="F64" s="205"/>
      <c r="G64" s="205"/>
      <c r="H64" s="205"/>
      <c r="I64" s="205"/>
      <c r="J64" s="102"/>
    </row>
    <row r="65" spans="1:10" ht="13.8">
      <c r="A65" s="205"/>
      <c r="B65" s="37"/>
      <c r="C65" s="205"/>
      <c r="D65" s="205"/>
      <c r="E65" s="205"/>
      <c r="F65" s="205"/>
      <c r="G65" s="205"/>
      <c r="H65" s="205"/>
      <c r="I65" s="205"/>
      <c r="J65" s="102"/>
    </row>
    <row r="66" spans="1:10" ht="13.8">
      <c r="A66" s="205"/>
      <c r="B66" s="37"/>
      <c r="C66" s="205"/>
      <c r="D66" s="205"/>
      <c r="E66" s="205"/>
      <c r="F66" s="205"/>
      <c r="G66" s="205"/>
      <c r="H66" s="205"/>
      <c r="I66" s="205"/>
      <c r="J66" s="102"/>
    </row>
    <row r="67" spans="1:10" ht="13.8">
      <c r="A67" s="205"/>
      <c r="B67" s="37"/>
      <c r="C67" s="205"/>
      <c r="D67" s="205"/>
      <c r="E67" s="205"/>
      <c r="F67" s="205"/>
      <c r="G67" s="205"/>
      <c r="H67" s="205"/>
      <c r="I67" s="205"/>
      <c r="J67" s="102"/>
    </row>
    <row r="68" spans="1:10" ht="13.8">
      <c r="A68" s="205"/>
      <c r="B68" s="37"/>
      <c r="C68" s="205"/>
      <c r="D68" s="205"/>
      <c r="E68" s="205"/>
      <c r="F68" s="205"/>
      <c r="G68" s="205"/>
      <c r="H68" s="205"/>
      <c r="I68" s="205"/>
      <c r="J68" s="102"/>
    </row>
    <row r="69" spans="1:10" ht="13.8">
      <c r="A69" s="205"/>
      <c r="B69" s="37"/>
      <c r="C69" s="205"/>
      <c r="D69" s="205"/>
      <c r="E69" s="205"/>
      <c r="F69" s="205"/>
      <c r="G69" s="205"/>
      <c r="H69" s="205"/>
      <c r="I69" s="205"/>
      <c r="J69" s="102"/>
    </row>
    <row r="70" spans="1:10" ht="13.8">
      <c r="A70" s="205"/>
      <c r="B70" s="37"/>
      <c r="C70" s="205"/>
      <c r="D70" s="205"/>
      <c r="E70" s="205"/>
      <c r="F70" s="205"/>
      <c r="G70" s="205"/>
      <c r="H70" s="205"/>
      <c r="I70" s="205"/>
      <c r="J70" s="102"/>
    </row>
    <row r="71" spans="1:10" ht="13.8">
      <c r="A71" s="205"/>
      <c r="B71" s="37"/>
      <c r="C71" s="205"/>
      <c r="D71" s="205"/>
      <c r="E71" s="205"/>
      <c r="F71" s="205"/>
      <c r="G71" s="205"/>
      <c r="H71" s="205"/>
      <c r="I71" s="205"/>
      <c r="J71" s="102"/>
    </row>
    <row r="72" spans="1:10" ht="13.8">
      <c r="A72" s="205"/>
      <c r="B72" s="37"/>
      <c r="C72" s="205"/>
      <c r="D72" s="205"/>
      <c r="E72" s="205"/>
      <c r="F72" s="205"/>
      <c r="G72" s="205"/>
      <c r="H72" s="205"/>
      <c r="I72" s="205"/>
      <c r="J72" s="102"/>
    </row>
    <row r="73" spans="1:10" ht="13.8">
      <c r="A73" s="205"/>
      <c r="C73" s="205"/>
      <c r="D73" s="205"/>
      <c r="E73" s="205"/>
      <c r="F73" s="205"/>
      <c r="G73" s="205"/>
      <c r="H73" s="205"/>
      <c r="I73" s="205"/>
      <c r="J73" s="102"/>
    </row>
    <row r="74" spans="1:10" ht="13.8">
      <c r="A74" s="205"/>
      <c r="C74" s="205"/>
      <c r="D74" s="205"/>
      <c r="E74" s="205"/>
      <c r="F74" s="205"/>
      <c r="G74" s="205"/>
      <c r="H74" s="205"/>
      <c r="I74" s="205"/>
      <c r="J74" s="102"/>
    </row>
    <row r="75" spans="1:10" ht="13.8">
      <c r="A75" s="205"/>
      <c r="C75" s="205"/>
      <c r="D75" s="205"/>
      <c r="E75" s="205"/>
      <c r="F75" s="205"/>
      <c r="G75" s="205"/>
      <c r="H75" s="205"/>
      <c r="I75" s="205"/>
      <c r="J75" s="102"/>
    </row>
    <row r="76" spans="1:10" ht="13.8">
      <c r="A76" s="205"/>
      <c r="C76" s="205"/>
      <c r="D76" s="205"/>
      <c r="E76" s="205"/>
      <c r="F76" s="205"/>
      <c r="G76" s="205"/>
      <c r="H76" s="205"/>
      <c r="I76" s="205"/>
      <c r="J76" s="102"/>
    </row>
    <row r="77" spans="1:10" ht="13.8">
      <c r="A77" s="205"/>
      <c r="C77" s="205"/>
      <c r="D77" s="205"/>
      <c r="E77" s="205"/>
      <c r="F77" s="205"/>
      <c r="G77" s="205"/>
      <c r="H77" s="205"/>
      <c r="I77" s="205"/>
      <c r="J77" s="102"/>
    </row>
    <row r="78" spans="1:10" ht="13.8">
      <c r="A78" s="205"/>
      <c r="C78" s="205"/>
      <c r="D78" s="205"/>
      <c r="E78" s="205"/>
      <c r="F78" s="205"/>
      <c r="G78" s="205"/>
      <c r="H78" s="205"/>
      <c r="I78" s="205"/>
      <c r="J78" s="102"/>
    </row>
    <row r="79" spans="1:10" ht="13.8">
      <c r="A79" s="205"/>
      <c r="C79" s="205"/>
      <c r="D79" s="205"/>
      <c r="E79" s="205"/>
      <c r="F79" s="205"/>
      <c r="G79" s="205"/>
      <c r="H79" s="205"/>
      <c r="I79" s="205"/>
      <c r="J79" s="102"/>
    </row>
    <row r="80" spans="1:10" ht="13.8">
      <c r="A80" s="205"/>
      <c r="C80" s="205"/>
      <c r="D80" s="205"/>
      <c r="E80" s="205"/>
      <c r="F80" s="205"/>
      <c r="G80" s="205"/>
      <c r="H80" s="205"/>
      <c r="I80" s="205"/>
      <c r="J80" s="102"/>
    </row>
    <row r="81" spans="1:10" ht="13.8">
      <c r="A81" s="205"/>
      <c r="C81" s="205"/>
      <c r="D81" s="205"/>
      <c r="E81" s="205"/>
      <c r="F81" s="205"/>
      <c r="G81" s="205"/>
      <c r="H81" s="205"/>
      <c r="I81" s="205"/>
      <c r="J81" s="102"/>
    </row>
    <row r="82" spans="1:10" ht="13.8">
      <c r="A82" s="205"/>
      <c r="C82" s="205"/>
      <c r="D82" s="205"/>
      <c r="E82" s="205"/>
      <c r="F82" s="205"/>
      <c r="G82" s="205"/>
      <c r="H82" s="205"/>
      <c r="I82" s="205"/>
      <c r="J82" s="102"/>
    </row>
    <row r="83" spans="1:10" ht="13.8">
      <c r="A83" s="205"/>
      <c r="C83" s="205"/>
      <c r="D83" s="205"/>
      <c r="E83" s="205"/>
      <c r="F83" s="205"/>
      <c r="G83" s="205"/>
      <c r="H83" s="205"/>
      <c r="I83" s="205"/>
      <c r="J83" s="102"/>
    </row>
    <row r="84" spans="1:10" ht="13.8">
      <c r="A84" s="205"/>
      <c r="C84" s="205"/>
      <c r="D84" s="205"/>
      <c r="E84" s="205"/>
      <c r="F84" s="205"/>
      <c r="G84" s="205"/>
      <c r="H84" s="205"/>
      <c r="I84" s="205"/>
      <c r="J84" s="102"/>
    </row>
    <row r="85" spans="1:10" ht="13.8">
      <c r="A85" s="205"/>
      <c r="C85" s="205"/>
      <c r="D85" s="205"/>
      <c r="E85" s="205"/>
      <c r="F85" s="205"/>
      <c r="G85" s="205"/>
      <c r="H85" s="205"/>
      <c r="I85" s="205"/>
      <c r="J85" s="102"/>
    </row>
    <row r="86" spans="1:10" ht="13.8">
      <c r="A86" s="205"/>
      <c r="C86" s="205"/>
      <c r="D86" s="205"/>
      <c r="E86" s="205"/>
      <c r="F86" s="205"/>
      <c r="G86" s="205"/>
      <c r="H86" s="205"/>
      <c r="I86" s="205"/>
      <c r="J86" s="102"/>
    </row>
    <row r="87" spans="1:10" ht="13.8">
      <c r="A87" s="205"/>
      <c r="C87" s="205"/>
      <c r="D87" s="205"/>
      <c r="E87" s="205"/>
      <c r="F87" s="205"/>
      <c r="G87" s="205"/>
      <c r="H87" s="205"/>
      <c r="I87" s="205"/>
      <c r="J87" s="102"/>
    </row>
    <row r="88" spans="1:10" ht="13.8">
      <c r="A88" s="205"/>
      <c r="C88" s="205"/>
      <c r="D88" s="205"/>
      <c r="E88" s="205"/>
      <c r="F88" s="205"/>
      <c r="G88" s="205"/>
      <c r="H88" s="205"/>
      <c r="I88" s="205"/>
      <c r="J88" s="102"/>
    </row>
    <row r="89" spans="1:10" ht="13.8">
      <c r="A89" s="205"/>
      <c r="C89" s="205"/>
      <c r="D89" s="205"/>
      <c r="E89" s="205"/>
      <c r="F89" s="205"/>
      <c r="G89" s="205"/>
      <c r="H89" s="205"/>
      <c r="I89" s="205"/>
      <c r="J89" s="102"/>
    </row>
    <row r="90" spans="1:10" ht="13.8">
      <c r="A90" s="205"/>
      <c r="C90" s="205"/>
      <c r="D90" s="205"/>
      <c r="E90" s="205"/>
      <c r="F90" s="205"/>
      <c r="G90" s="205"/>
      <c r="H90" s="205"/>
      <c r="I90" s="205"/>
      <c r="J90" s="102"/>
    </row>
    <row r="91" spans="1:10" ht="13.8">
      <c r="A91" s="205"/>
      <c r="C91" s="205"/>
      <c r="D91" s="205"/>
      <c r="E91" s="205"/>
      <c r="F91" s="205"/>
      <c r="G91" s="205"/>
      <c r="H91" s="205"/>
      <c r="I91" s="205"/>
      <c r="J91" s="102"/>
    </row>
    <row r="92" spans="1:10" ht="13.8">
      <c r="A92" s="205"/>
      <c r="C92" s="205"/>
      <c r="D92" s="205"/>
      <c r="E92" s="205"/>
      <c r="F92" s="205"/>
      <c r="G92" s="205"/>
      <c r="H92" s="205"/>
      <c r="I92" s="205"/>
      <c r="J92" s="102"/>
    </row>
    <row r="93" spans="1:10" ht="13.8">
      <c r="A93" s="205"/>
      <c r="C93" s="205"/>
      <c r="D93" s="205"/>
      <c r="E93" s="205"/>
      <c r="F93" s="205"/>
      <c r="G93" s="205"/>
      <c r="H93" s="205"/>
      <c r="I93" s="205"/>
      <c r="J93" s="102"/>
    </row>
    <row r="94" spans="1:10" ht="13.8">
      <c r="A94" s="205"/>
      <c r="C94" s="205"/>
      <c r="D94" s="205"/>
      <c r="E94" s="205"/>
      <c r="F94" s="205"/>
      <c r="G94" s="205"/>
      <c r="H94" s="205"/>
      <c r="I94" s="205"/>
      <c r="J94" s="102"/>
    </row>
    <row r="95" spans="1:10" ht="13.8">
      <c r="A95" s="205"/>
      <c r="C95" s="205"/>
      <c r="D95" s="205"/>
      <c r="E95" s="205"/>
      <c r="F95" s="205"/>
      <c r="G95" s="205"/>
      <c r="H95" s="205"/>
      <c r="I95" s="205"/>
      <c r="J95" s="102"/>
    </row>
    <row r="96" spans="1:10" ht="13.8">
      <c r="A96" s="205"/>
      <c r="C96" s="205"/>
      <c r="D96" s="205"/>
      <c r="E96" s="205"/>
      <c r="F96" s="205"/>
      <c r="G96" s="205"/>
      <c r="H96" s="205"/>
      <c r="I96" s="205"/>
      <c r="J96" s="102"/>
    </row>
    <row r="97" spans="1:10" ht="13.8">
      <c r="A97" s="205"/>
      <c r="C97" s="205"/>
      <c r="D97" s="205"/>
      <c r="E97" s="205"/>
      <c r="F97" s="205"/>
      <c r="G97" s="205"/>
      <c r="H97" s="205"/>
      <c r="I97" s="205"/>
      <c r="J97" s="102"/>
    </row>
    <row r="98" spans="1:10" ht="13.8">
      <c r="A98" s="205"/>
      <c r="C98" s="205"/>
      <c r="D98" s="205"/>
      <c r="E98" s="205"/>
      <c r="F98" s="205"/>
      <c r="G98" s="205"/>
      <c r="H98" s="205"/>
      <c r="I98" s="205"/>
      <c r="J98" s="102"/>
    </row>
    <row r="99" spans="1:10" ht="13.8">
      <c r="A99" s="205"/>
      <c r="C99" s="205"/>
      <c r="D99" s="205"/>
      <c r="E99" s="205"/>
      <c r="F99" s="205"/>
      <c r="G99" s="205"/>
      <c r="H99" s="205"/>
      <c r="I99" s="205"/>
      <c r="J99" s="102"/>
    </row>
    <row r="100" spans="1:10" ht="13.8">
      <c r="A100" s="205"/>
      <c r="C100" s="205"/>
      <c r="D100" s="205"/>
      <c r="E100" s="205"/>
      <c r="F100" s="205"/>
      <c r="G100" s="205"/>
      <c r="H100" s="205"/>
      <c r="I100" s="205"/>
      <c r="J100" s="102"/>
    </row>
    <row r="101" spans="1:10" ht="13.8">
      <c r="A101" s="205"/>
      <c r="C101" s="205"/>
      <c r="D101" s="205"/>
      <c r="E101" s="205"/>
      <c r="F101" s="205"/>
      <c r="G101" s="205"/>
      <c r="H101" s="205"/>
      <c r="I101" s="205"/>
      <c r="J101" s="102"/>
    </row>
    <row r="102" spans="1:10" ht="13.8">
      <c r="A102" s="205"/>
      <c r="C102" s="205"/>
      <c r="D102" s="205"/>
      <c r="E102" s="205"/>
      <c r="F102" s="205"/>
      <c r="G102" s="205"/>
      <c r="H102" s="205"/>
      <c r="I102" s="205"/>
      <c r="J102" s="102"/>
    </row>
    <row r="103" spans="1:10" ht="13.8">
      <c r="A103" s="205"/>
      <c r="C103" s="205"/>
      <c r="D103" s="205"/>
      <c r="E103" s="205"/>
      <c r="F103" s="205"/>
      <c r="G103" s="205"/>
      <c r="H103" s="205"/>
      <c r="I103" s="205"/>
      <c r="J103" s="102"/>
    </row>
    <row r="104" spans="1:10" ht="13.8">
      <c r="A104" s="205"/>
      <c r="C104" s="205"/>
      <c r="D104" s="205"/>
      <c r="E104" s="205"/>
      <c r="F104" s="205"/>
      <c r="G104" s="205"/>
      <c r="H104" s="205"/>
      <c r="I104" s="205"/>
      <c r="J104" s="102"/>
    </row>
    <row r="105" spans="1:10" ht="13.8">
      <c r="A105" s="205"/>
      <c r="C105" s="205"/>
      <c r="D105" s="205"/>
      <c r="E105" s="205"/>
      <c r="F105" s="205"/>
      <c r="G105" s="205"/>
      <c r="H105" s="205"/>
      <c r="I105" s="205"/>
      <c r="J105" s="102"/>
    </row>
    <row r="106" spans="1:10" ht="13.8">
      <c r="A106" s="205"/>
      <c r="C106" s="205"/>
      <c r="D106" s="205"/>
      <c r="E106" s="205"/>
      <c r="F106" s="205"/>
      <c r="G106" s="205"/>
      <c r="H106" s="205"/>
      <c r="I106" s="205"/>
      <c r="J106" s="102"/>
    </row>
    <row r="107" spans="1:10" ht="13.8">
      <c r="A107" s="205"/>
      <c r="C107" s="205"/>
      <c r="D107" s="205"/>
      <c r="E107" s="205"/>
      <c r="F107" s="205"/>
      <c r="G107" s="205"/>
      <c r="H107" s="205"/>
      <c r="I107" s="205"/>
      <c r="J107" s="102"/>
    </row>
    <row r="108" spans="1:10" ht="13.8">
      <c r="A108" s="205"/>
      <c r="C108" s="205"/>
      <c r="D108" s="205"/>
      <c r="E108" s="205"/>
      <c r="F108" s="205"/>
      <c r="G108" s="205"/>
      <c r="H108" s="205"/>
      <c r="I108" s="205"/>
      <c r="J108" s="102"/>
    </row>
    <row r="109" spans="1:10" ht="13.8">
      <c r="A109" s="205"/>
      <c r="C109" s="205"/>
      <c r="D109" s="205"/>
      <c r="E109" s="205"/>
      <c r="F109" s="205"/>
      <c r="G109" s="205"/>
      <c r="H109" s="205"/>
      <c r="I109" s="205"/>
      <c r="J109" s="102"/>
    </row>
    <row r="110" spans="1:10" ht="13.8">
      <c r="A110" s="205"/>
      <c r="C110" s="205"/>
      <c r="D110" s="205"/>
      <c r="E110" s="205"/>
      <c r="F110" s="205"/>
      <c r="G110" s="205"/>
      <c r="H110" s="205"/>
      <c r="I110" s="205"/>
      <c r="J110" s="102"/>
    </row>
    <row r="111" spans="1:10" ht="13.8">
      <c r="A111" s="205"/>
      <c r="C111" s="205"/>
      <c r="D111" s="205"/>
      <c r="E111" s="205"/>
      <c r="F111" s="205"/>
      <c r="G111" s="205"/>
      <c r="H111" s="205"/>
      <c r="I111" s="205"/>
      <c r="J111" s="102"/>
    </row>
    <row r="112" spans="1:10" ht="13.8">
      <c r="A112" s="205"/>
      <c r="C112" s="205"/>
      <c r="D112" s="205"/>
      <c r="E112" s="205"/>
      <c r="F112" s="205"/>
      <c r="G112" s="205"/>
      <c r="H112" s="205"/>
      <c r="I112" s="205"/>
      <c r="J112" s="102"/>
    </row>
    <row r="113" spans="1:10" ht="13.8">
      <c r="A113" s="205"/>
      <c r="C113" s="205"/>
      <c r="D113" s="205"/>
      <c r="E113" s="205"/>
      <c r="F113" s="205"/>
      <c r="G113" s="205"/>
      <c r="H113" s="205"/>
      <c r="I113" s="205"/>
      <c r="J113" s="102"/>
    </row>
    <row r="114" spans="1:10" ht="13.8">
      <c r="A114" s="205"/>
      <c r="C114" s="205"/>
      <c r="D114" s="205"/>
      <c r="E114" s="205"/>
      <c r="F114" s="205"/>
      <c r="G114" s="205"/>
      <c r="H114" s="205"/>
      <c r="I114" s="205"/>
      <c r="J114" s="102"/>
    </row>
    <row r="115" spans="1:10" ht="13.8">
      <c r="A115" s="205"/>
      <c r="C115" s="205"/>
      <c r="D115" s="205"/>
      <c r="E115" s="205"/>
      <c r="F115" s="205"/>
      <c r="G115" s="205"/>
      <c r="H115" s="205"/>
      <c r="I115" s="205"/>
      <c r="J115" s="102"/>
    </row>
    <row r="116" spans="1:10" ht="13.8">
      <c r="A116" s="205"/>
      <c r="C116" s="205"/>
      <c r="D116" s="205"/>
      <c r="E116" s="205"/>
      <c r="F116" s="205"/>
      <c r="G116" s="205"/>
      <c r="H116" s="205"/>
      <c r="I116" s="205"/>
      <c r="J116" s="102"/>
    </row>
    <row r="117" spans="1:10" ht="13.8">
      <c r="A117" s="205"/>
      <c r="C117" s="205"/>
      <c r="D117" s="205"/>
      <c r="E117" s="205"/>
      <c r="F117" s="205"/>
      <c r="G117" s="205"/>
      <c r="H117" s="205"/>
      <c r="I117" s="205"/>
      <c r="J117" s="102"/>
    </row>
    <row r="118" spans="1:10" ht="13.8">
      <c r="A118" s="205"/>
      <c r="C118" s="205"/>
      <c r="D118" s="205"/>
      <c r="E118" s="205"/>
      <c r="F118" s="205"/>
      <c r="G118" s="205"/>
      <c r="H118" s="205"/>
      <c r="I118" s="205"/>
      <c r="J118" s="102"/>
    </row>
    <row r="119" spans="1:10" ht="13.8">
      <c r="A119" s="205"/>
      <c r="C119" s="205"/>
      <c r="D119" s="205"/>
      <c r="E119" s="205"/>
      <c r="F119" s="205"/>
      <c r="G119" s="205"/>
      <c r="H119" s="205"/>
      <c r="I119" s="205"/>
      <c r="J119" s="102"/>
    </row>
    <row r="120" spans="1:10" ht="13.8">
      <c r="A120" s="205"/>
      <c r="C120" s="205"/>
      <c r="D120" s="205"/>
      <c r="E120" s="205"/>
      <c r="F120" s="205"/>
      <c r="G120" s="205"/>
      <c r="H120" s="205"/>
      <c r="I120" s="205"/>
      <c r="J120" s="102"/>
    </row>
    <row r="121" spans="1:10" ht="13.8">
      <c r="A121" s="205"/>
      <c r="C121" s="205"/>
      <c r="D121" s="205"/>
      <c r="E121" s="205"/>
      <c r="F121" s="205"/>
      <c r="G121" s="205"/>
      <c r="H121" s="205"/>
      <c r="I121" s="205"/>
      <c r="J121" s="102"/>
    </row>
    <row r="122" spans="1:10" ht="13.8">
      <c r="A122" s="205"/>
      <c r="C122" s="205"/>
      <c r="D122" s="205"/>
      <c r="E122" s="205"/>
      <c r="F122" s="205"/>
      <c r="G122" s="205"/>
      <c r="H122" s="205"/>
      <c r="I122" s="205"/>
      <c r="J122" s="102"/>
    </row>
    <row r="123" spans="1:10" ht="13.8">
      <c r="A123" s="205"/>
      <c r="C123" s="205"/>
      <c r="D123" s="205"/>
      <c r="E123" s="205"/>
      <c r="F123" s="205"/>
      <c r="G123" s="205"/>
      <c r="H123" s="205"/>
      <c r="I123" s="205"/>
      <c r="J123" s="102"/>
    </row>
    <row r="124" spans="1:10" ht="13.8">
      <c r="A124" s="205"/>
      <c r="C124" s="205"/>
      <c r="D124" s="205"/>
      <c r="E124" s="205"/>
      <c r="F124" s="205"/>
      <c r="G124" s="205"/>
      <c r="H124" s="205"/>
      <c r="I124" s="205"/>
      <c r="J124" s="102"/>
    </row>
    <row r="125" spans="1:10" ht="13.8">
      <c r="A125" s="205"/>
      <c r="C125" s="205"/>
      <c r="D125" s="205"/>
      <c r="E125" s="205"/>
      <c r="F125" s="205"/>
      <c r="G125" s="205"/>
      <c r="H125" s="205"/>
      <c r="I125" s="205"/>
      <c r="J125" s="102"/>
    </row>
    <row r="126" spans="1:10" ht="13.8">
      <c r="A126" s="205"/>
      <c r="C126" s="205"/>
      <c r="D126" s="205"/>
      <c r="E126" s="205"/>
      <c r="F126" s="205"/>
      <c r="G126" s="205"/>
      <c r="H126" s="205"/>
      <c r="I126" s="205"/>
      <c r="J126" s="102"/>
    </row>
    <row r="127" spans="1:10" ht="13.8">
      <c r="A127" s="205"/>
      <c r="C127" s="205"/>
      <c r="D127" s="205"/>
      <c r="E127" s="205"/>
      <c r="F127" s="205"/>
      <c r="G127" s="205"/>
      <c r="H127" s="205"/>
      <c r="I127" s="205"/>
      <c r="J127" s="102"/>
    </row>
    <row r="128" spans="1:10" ht="13.8">
      <c r="A128" s="205"/>
      <c r="C128" s="205"/>
      <c r="D128" s="205"/>
      <c r="E128" s="205"/>
      <c r="F128" s="205"/>
      <c r="G128" s="205"/>
      <c r="H128" s="205"/>
      <c r="I128" s="205"/>
      <c r="J128" s="102"/>
    </row>
    <row r="129" spans="1:10" ht="13.8">
      <c r="A129" s="205"/>
      <c r="C129" s="205"/>
      <c r="D129" s="205"/>
      <c r="E129" s="205"/>
      <c r="F129" s="205"/>
      <c r="G129" s="205"/>
      <c r="H129" s="205"/>
      <c r="I129" s="205"/>
      <c r="J129" s="102"/>
    </row>
    <row r="130" spans="1:10" ht="13.8">
      <c r="A130" s="205"/>
      <c r="C130" s="205"/>
      <c r="D130" s="205"/>
      <c r="E130" s="205"/>
      <c r="F130" s="205"/>
      <c r="G130" s="205"/>
      <c r="H130" s="205"/>
      <c r="I130" s="205"/>
      <c r="J130" s="102"/>
    </row>
    <row r="131" spans="1:10" ht="13.8">
      <c r="A131" s="205"/>
      <c r="C131" s="205"/>
      <c r="D131" s="205"/>
      <c r="E131" s="205"/>
      <c r="F131" s="205"/>
      <c r="G131" s="205"/>
      <c r="H131" s="205"/>
      <c r="I131" s="205"/>
      <c r="J131" s="102"/>
    </row>
    <row r="132" spans="1:10" ht="13.8">
      <c r="A132" s="205"/>
      <c r="C132" s="205"/>
      <c r="D132" s="205"/>
      <c r="E132" s="205"/>
      <c r="F132" s="205"/>
      <c r="G132" s="205"/>
      <c r="H132" s="205"/>
      <c r="I132" s="205"/>
      <c r="J132" s="102"/>
    </row>
    <row r="133" spans="1:10" ht="13.8">
      <c r="A133" s="205"/>
      <c r="C133" s="205"/>
      <c r="D133" s="205"/>
      <c r="E133" s="205"/>
      <c r="F133" s="205"/>
      <c r="G133" s="205"/>
      <c r="H133" s="205"/>
      <c r="I133" s="205"/>
      <c r="J133" s="102"/>
    </row>
    <row r="134" spans="1:10" ht="13.8">
      <c r="A134" s="205"/>
      <c r="C134" s="205"/>
      <c r="D134" s="205"/>
      <c r="E134" s="205"/>
      <c r="F134" s="205"/>
      <c r="G134" s="205"/>
      <c r="H134" s="205"/>
      <c r="I134" s="205"/>
      <c r="J134" s="102"/>
    </row>
    <row r="135" spans="1:10" ht="13.8">
      <c r="A135" s="205"/>
      <c r="C135" s="205"/>
      <c r="D135" s="205"/>
      <c r="E135" s="205"/>
      <c r="F135" s="205"/>
      <c r="G135" s="205"/>
      <c r="H135" s="205"/>
      <c r="I135" s="205"/>
      <c r="J135" s="102"/>
    </row>
    <row r="136" spans="1:10" ht="13.8">
      <c r="A136" s="205"/>
      <c r="C136" s="205"/>
      <c r="D136" s="205"/>
      <c r="E136" s="205"/>
      <c r="F136" s="205"/>
      <c r="G136" s="205"/>
      <c r="H136" s="205"/>
      <c r="I136" s="205"/>
      <c r="J136" s="102"/>
    </row>
    <row r="137" spans="1:10" ht="13.8">
      <c r="A137" s="205"/>
      <c r="C137" s="205"/>
      <c r="D137" s="205"/>
      <c r="E137" s="205"/>
      <c r="F137" s="205"/>
      <c r="G137" s="205"/>
      <c r="H137" s="205"/>
      <c r="I137" s="205"/>
      <c r="J137" s="102"/>
    </row>
    <row r="138" spans="1:10" ht="13.8">
      <c r="A138" s="205"/>
      <c r="C138" s="205"/>
      <c r="D138" s="205"/>
      <c r="E138" s="205"/>
      <c r="F138" s="205"/>
      <c r="G138" s="205"/>
      <c r="H138" s="205"/>
      <c r="I138" s="205"/>
      <c r="J138" s="102"/>
    </row>
    <row r="139" spans="1:10" ht="13.8">
      <c r="A139" s="205"/>
      <c r="C139" s="205"/>
      <c r="D139" s="205"/>
      <c r="E139" s="205"/>
      <c r="F139" s="205"/>
      <c r="G139" s="205"/>
      <c r="H139" s="205"/>
      <c r="I139" s="205"/>
      <c r="J139" s="102"/>
    </row>
    <row r="140" spans="1:10" ht="13.8">
      <c r="A140" s="205"/>
      <c r="C140" s="205"/>
      <c r="D140" s="205"/>
      <c r="E140" s="205"/>
      <c r="F140" s="205"/>
      <c r="G140" s="205"/>
      <c r="H140" s="205"/>
      <c r="I140" s="205"/>
      <c r="J140" s="102"/>
    </row>
    <row r="141" spans="1:10" ht="13.8">
      <c r="A141" s="205"/>
      <c r="C141" s="205"/>
      <c r="D141" s="205"/>
      <c r="E141" s="205"/>
      <c r="F141" s="205"/>
      <c r="G141" s="205"/>
      <c r="H141" s="205"/>
      <c r="I141" s="205"/>
      <c r="J141" s="102"/>
    </row>
    <row r="142" spans="1:10" ht="13.8">
      <c r="A142" s="205"/>
      <c r="C142" s="205"/>
      <c r="D142" s="205"/>
      <c r="E142" s="205"/>
      <c r="F142" s="205"/>
      <c r="G142" s="205"/>
      <c r="H142" s="205"/>
      <c r="I142" s="205"/>
      <c r="J142" s="102"/>
    </row>
    <row r="143" spans="1:10" ht="13.8">
      <c r="A143" s="205"/>
      <c r="C143" s="205"/>
      <c r="D143" s="205"/>
      <c r="E143" s="205"/>
      <c r="F143" s="205"/>
      <c r="G143" s="205"/>
      <c r="H143" s="205"/>
      <c r="I143" s="205"/>
      <c r="J143" s="102"/>
    </row>
    <row r="144" spans="1:10" ht="13.8">
      <c r="A144" s="205"/>
      <c r="C144" s="205"/>
      <c r="D144" s="205"/>
      <c r="E144" s="205"/>
      <c r="F144" s="205"/>
      <c r="G144" s="205"/>
      <c r="H144" s="205"/>
      <c r="I144" s="205"/>
      <c r="J144" s="102"/>
    </row>
    <row r="145" spans="1:10" ht="13.8">
      <c r="A145" s="205"/>
      <c r="C145" s="205"/>
      <c r="D145" s="205"/>
      <c r="E145" s="205"/>
      <c r="F145" s="205"/>
      <c r="G145" s="205"/>
      <c r="H145" s="205"/>
      <c r="I145" s="205"/>
      <c r="J145" s="102"/>
    </row>
    <row r="146" spans="1:10" ht="13.8">
      <c r="A146" s="205"/>
      <c r="C146" s="205"/>
      <c r="D146" s="205"/>
      <c r="E146" s="205"/>
      <c r="F146" s="205"/>
      <c r="G146" s="205"/>
      <c r="H146" s="205"/>
      <c r="I146" s="205"/>
      <c r="J146" s="102"/>
    </row>
    <row r="147" spans="1:10" ht="13.8">
      <c r="A147" s="205"/>
      <c r="C147" s="205"/>
      <c r="D147" s="205"/>
      <c r="E147" s="205"/>
      <c r="F147" s="205"/>
      <c r="G147" s="205"/>
      <c r="H147" s="205"/>
      <c r="I147" s="205"/>
      <c r="J147" s="102"/>
    </row>
    <row r="148" spans="1:10" ht="13.8">
      <c r="A148" s="205"/>
      <c r="C148" s="205"/>
      <c r="D148" s="205"/>
      <c r="E148" s="205"/>
      <c r="F148" s="205"/>
      <c r="G148" s="205"/>
      <c r="H148" s="205"/>
      <c r="I148" s="205"/>
      <c r="J148" s="102"/>
    </row>
    <row r="149" spans="1:10" ht="13.8">
      <c r="A149" s="205"/>
      <c r="C149" s="205"/>
      <c r="D149" s="205"/>
      <c r="E149" s="205"/>
      <c r="F149" s="205"/>
      <c r="G149" s="205"/>
      <c r="H149" s="205"/>
      <c r="I149" s="205"/>
      <c r="J149" s="102"/>
    </row>
    <row r="150" spans="1:10" ht="13.8">
      <c r="A150" s="205"/>
      <c r="C150" s="205"/>
      <c r="D150" s="205"/>
      <c r="E150" s="205"/>
      <c r="F150" s="205"/>
      <c r="G150" s="205"/>
      <c r="H150" s="205"/>
      <c r="I150" s="205"/>
      <c r="J150" s="102"/>
    </row>
    <row r="151" spans="1:10" ht="13.8">
      <c r="A151" s="205"/>
      <c r="C151" s="205"/>
      <c r="D151" s="205"/>
      <c r="E151" s="205"/>
      <c r="F151" s="205"/>
      <c r="G151" s="205"/>
      <c r="H151" s="205"/>
      <c r="I151" s="205"/>
      <c r="J151" s="102"/>
    </row>
    <row r="152" spans="1:10" ht="13.8">
      <c r="A152" s="205"/>
      <c r="C152" s="205"/>
      <c r="D152" s="205"/>
      <c r="E152" s="205"/>
      <c r="F152" s="205"/>
      <c r="G152" s="205"/>
      <c r="H152" s="205"/>
      <c r="I152" s="205"/>
      <c r="J152" s="102"/>
    </row>
    <row r="153" spans="1:10" ht="13.8">
      <c r="A153" s="205"/>
      <c r="C153" s="205"/>
      <c r="D153" s="205"/>
      <c r="E153" s="205"/>
      <c r="F153" s="205"/>
      <c r="G153" s="205"/>
      <c r="H153" s="205"/>
      <c r="I153" s="205"/>
      <c r="J153" s="102"/>
    </row>
    <row r="154" spans="1:10" ht="13.8">
      <c r="A154" s="205"/>
      <c r="C154" s="205"/>
      <c r="D154" s="205"/>
      <c r="E154" s="205"/>
      <c r="F154" s="205"/>
      <c r="G154" s="205"/>
      <c r="H154" s="205"/>
      <c r="I154" s="205"/>
      <c r="J154" s="102"/>
    </row>
    <row r="155" spans="1:10" ht="13.8">
      <c r="A155" s="205"/>
      <c r="C155" s="205"/>
      <c r="D155" s="205"/>
      <c r="E155" s="205"/>
      <c r="F155" s="205"/>
      <c r="G155" s="205"/>
      <c r="H155" s="205"/>
      <c r="I155" s="205"/>
      <c r="J155" s="102"/>
    </row>
    <row r="156" spans="1:10" ht="13.8">
      <c r="A156" s="205"/>
      <c r="C156" s="205"/>
      <c r="D156" s="205"/>
      <c r="E156" s="205"/>
      <c r="F156" s="205"/>
      <c r="G156" s="205"/>
      <c r="H156" s="205"/>
      <c r="I156" s="205"/>
      <c r="J156" s="102"/>
    </row>
    <row r="157" spans="1:10" ht="13.8">
      <c r="A157" s="205"/>
      <c r="C157" s="205"/>
      <c r="D157" s="205"/>
      <c r="E157" s="205"/>
      <c r="F157" s="205"/>
      <c r="G157" s="205"/>
      <c r="H157" s="205"/>
      <c r="I157" s="205"/>
      <c r="J157" s="102"/>
    </row>
    <row r="158" spans="1:10" ht="13.8">
      <c r="A158" s="205"/>
      <c r="C158" s="205"/>
      <c r="D158" s="205"/>
      <c r="E158" s="205"/>
      <c r="F158" s="205"/>
      <c r="G158" s="205"/>
      <c r="H158" s="205"/>
      <c r="I158" s="205"/>
      <c r="J158" s="102"/>
    </row>
    <row r="159" spans="1:10" ht="13.8">
      <c r="A159" s="205"/>
      <c r="C159" s="205"/>
      <c r="D159" s="205"/>
      <c r="E159" s="205"/>
      <c r="F159" s="205"/>
      <c r="G159" s="205"/>
      <c r="H159" s="205"/>
      <c r="I159" s="205"/>
      <c r="J159" s="102"/>
    </row>
    <row r="160" spans="1:10" ht="13.8">
      <c r="A160" s="205"/>
      <c r="C160" s="205"/>
      <c r="D160" s="205"/>
      <c r="E160" s="205"/>
      <c r="F160" s="205"/>
      <c r="G160" s="205"/>
      <c r="H160" s="205"/>
      <c r="I160" s="205"/>
      <c r="J160" s="102"/>
    </row>
    <row r="161" spans="1:10" ht="13.8">
      <c r="A161" s="205"/>
      <c r="C161" s="205"/>
      <c r="D161" s="205"/>
      <c r="E161" s="205"/>
      <c r="F161" s="205"/>
      <c r="G161" s="205"/>
      <c r="H161" s="205"/>
      <c r="I161" s="205"/>
      <c r="J161" s="102"/>
    </row>
    <row r="162" spans="1:10" ht="13.8">
      <c r="A162" s="205"/>
      <c r="C162" s="205"/>
      <c r="D162" s="205"/>
      <c r="E162" s="205"/>
      <c r="F162" s="205"/>
      <c r="G162" s="205"/>
      <c r="H162" s="205"/>
      <c r="I162" s="205"/>
      <c r="J162" s="102"/>
    </row>
    <row r="163" spans="1:10" ht="13.8">
      <c r="A163" s="205"/>
      <c r="C163" s="205"/>
      <c r="D163" s="205"/>
      <c r="E163" s="205"/>
      <c r="F163" s="205"/>
      <c r="G163" s="205"/>
      <c r="H163" s="205"/>
      <c r="I163" s="205"/>
      <c r="J163" s="102"/>
    </row>
    <row r="164" spans="1:10" ht="13.8">
      <c r="A164" s="205"/>
      <c r="C164" s="205"/>
      <c r="D164" s="205"/>
      <c r="E164" s="205"/>
      <c r="F164" s="205"/>
      <c r="G164" s="205"/>
      <c r="H164" s="205"/>
      <c r="I164" s="205"/>
      <c r="J164" s="102"/>
    </row>
    <row r="165" spans="1:10" ht="13.8">
      <c r="A165" s="205"/>
      <c r="C165" s="205"/>
      <c r="D165" s="205"/>
      <c r="E165" s="205"/>
      <c r="F165" s="205"/>
      <c r="G165" s="205"/>
      <c r="H165" s="205"/>
      <c r="I165" s="205"/>
      <c r="J165" s="102"/>
    </row>
    <row r="166" spans="1:10" ht="13.8">
      <c r="A166" s="205"/>
      <c r="C166" s="205"/>
      <c r="D166" s="205"/>
      <c r="E166" s="205"/>
      <c r="F166" s="205"/>
      <c r="G166" s="205"/>
      <c r="H166" s="205"/>
      <c r="I166" s="205"/>
      <c r="J166" s="102"/>
    </row>
    <row r="167" spans="1:10" ht="13.8">
      <c r="A167" s="205"/>
      <c r="C167" s="205"/>
      <c r="D167" s="205"/>
      <c r="E167" s="205"/>
      <c r="F167" s="205"/>
      <c r="G167" s="205"/>
      <c r="H167" s="205"/>
      <c r="I167" s="205"/>
      <c r="J167" s="102"/>
    </row>
    <row r="168" spans="1:10" ht="13.8">
      <c r="A168" s="205"/>
      <c r="C168" s="205"/>
      <c r="D168" s="205"/>
      <c r="E168" s="205"/>
      <c r="F168" s="205"/>
      <c r="G168" s="205"/>
      <c r="H168" s="205"/>
      <c r="I168" s="205"/>
      <c r="J168" s="102"/>
    </row>
    <row r="169" spans="1:10" ht="13.8">
      <c r="A169" s="205"/>
      <c r="C169" s="205"/>
      <c r="D169" s="205"/>
      <c r="E169" s="205"/>
      <c r="F169" s="205"/>
      <c r="G169" s="205"/>
      <c r="H169" s="205"/>
      <c r="I169" s="205"/>
      <c r="J169" s="102"/>
    </row>
    <row r="170" spans="1:10" ht="13.8">
      <c r="A170" s="205"/>
      <c r="C170" s="205"/>
      <c r="D170" s="205"/>
      <c r="E170" s="205"/>
      <c r="F170" s="205"/>
      <c r="G170" s="205"/>
      <c r="H170" s="205"/>
      <c r="I170" s="205"/>
      <c r="J170" s="102"/>
    </row>
    <row r="171" spans="1:10" ht="13.8">
      <c r="A171" s="205"/>
      <c r="C171" s="205"/>
      <c r="D171" s="205"/>
      <c r="E171" s="205"/>
      <c r="F171" s="205"/>
      <c r="G171" s="205"/>
      <c r="H171" s="205"/>
      <c r="I171" s="205"/>
      <c r="J171" s="102"/>
    </row>
    <row r="172" spans="1:10" ht="13.8">
      <c r="A172" s="205"/>
      <c r="C172" s="205"/>
      <c r="D172" s="205"/>
      <c r="E172" s="205"/>
      <c r="F172" s="205"/>
      <c r="G172" s="205"/>
      <c r="H172" s="205"/>
      <c r="I172" s="205"/>
      <c r="J172" s="102"/>
    </row>
    <row r="173" spans="1:10" ht="13.8">
      <c r="A173" s="205"/>
      <c r="C173" s="205"/>
      <c r="D173" s="205"/>
      <c r="E173" s="205"/>
      <c r="F173" s="205"/>
      <c r="G173" s="205"/>
      <c r="H173" s="205"/>
      <c r="I173" s="205"/>
      <c r="J173" s="102"/>
    </row>
    <row r="174" spans="1:10" ht="13.8">
      <c r="A174" s="205"/>
      <c r="C174" s="205"/>
      <c r="D174" s="205"/>
      <c r="E174" s="205"/>
      <c r="F174" s="205"/>
      <c r="G174" s="205"/>
      <c r="H174" s="205"/>
      <c r="I174" s="205"/>
      <c r="J174" s="102"/>
    </row>
    <row r="175" spans="1:10" ht="13.8">
      <c r="A175" s="205"/>
      <c r="C175" s="205"/>
      <c r="D175" s="205"/>
      <c r="E175" s="205"/>
      <c r="F175" s="205"/>
      <c r="G175" s="205"/>
      <c r="H175" s="205"/>
      <c r="I175" s="205"/>
      <c r="J175" s="102"/>
    </row>
    <row r="176" spans="1:10" ht="13.8">
      <c r="A176" s="205"/>
      <c r="C176" s="205"/>
      <c r="D176" s="205"/>
      <c r="E176" s="205"/>
      <c r="F176" s="205"/>
      <c r="G176" s="205"/>
      <c r="H176" s="205"/>
      <c r="I176" s="205"/>
      <c r="J176" s="102"/>
    </row>
    <row r="177" spans="1:10" ht="13.8">
      <c r="A177" s="205"/>
      <c r="C177" s="205"/>
      <c r="D177" s="205"/>
      <c r="E177" s="205"/>
      <c r="F177" s="205"/>
      <c r="G177" s="205"/>
      <c r="H177" s="205"/>
      <c r="I177" s="205"/>
      <c r="J177" s="102"/>
    </row>
    <row r="178" spans="1:10" ht="13.8">
      <c r="A178" s="205"/>
      <c r="C178" s="205"/>
      <c r="D178" s="205"/>
      <c r="E178" s="205"/>
      <c r="F178" s="205"/>
      <c r="G178" s="205"/>
      <c r="H178" s="205"/>
      <c r="I178" s="205"/>
      <c r="J178" s="102"/>
    </row>
    <row r="179" spans="1:10" ht="13.8">
      <c r="A179" s="205"/>
      <c r="C179" s="205"/>
      <c r="D179" s="205"/>
      <c r="E179" s="205"/>
      <c r="F179" s="205"/>
      <c r="G179" s="205"/>
      <c r="H179" s="205"/>
      <c r="I179" s="205"/>
      <c r="J179" s="102"/>
    </row>
    <row r="180" spans="1:10" ht="13.8">
      <c r="A180" s="205"/>
      <c r="C180" s="205"/>
      <c r="D180" s="205"/>
      <c r="E180" s="205"/>
      <c r="F180" s="205"/>
      <c r="G180" s="205"/>
      <c r="H180" s="205"/>
      <c r="I180" s="205"/>
      <c r="J180" s="102"/>
    </row>
    <row r="181" spans="1:10" ht="13.8">
      <c r="A181" s="205"/>
      <c r="C181" s="205"/>
      <c r="D181" s="205"/>
      <c r="E181" s="205"/>
      <c r="F181" s="205"/>
      <c r="G181" s="205"/>
      <c r="H181" s="205"/>
      <c r="I181" s="205"/>
      <c r="J181" s="102"/>
    </row>
    <row r="182" spans="1:10" ht="13.8">
      <c r="A182" s="205"/>
      <c r="C182" s="205"/>
      <c r="D182" s="205"/>
      <c r="E182" s="205"/>
      <c r="F182" s="205"/>
      <c r="G182" s="205"/>
      <c r="H182" s="205"/>
      <c r="I182" s="205"/>
      <c r="J182" s="102"/>
    </row>
    <row r="183" spans="1:10" ht="13.8">
      <c r="A183" s="205"/>
      <c r="C183" s="205"/>
      <c r="D183" s="205"/>
      <c r="E183" s="205"/>
      <c r="F183" s="205"/>
      <c r="G183" s="205"/>
      <c r="H183" s="205"/>
      <c r="I183" s="205"/>
      <c r="J183" s="102"/>
    </row>
    <row r="184" spans="1:10" ht="13.8">
      <c r="A184" s="205"/>
      <c r="C184" s="205"/>
      <c r="D184" s="205"/>
      <c r="E184" s="205"/>
      <c r="F184" s="205"/>
      <c r="G184" s="205"/>
      <c r="H184" s="205"/>
      <c r="I184" s="205"/>
      <c r="J184" s="102"/>
    </row>
    <row r="185" spans="1:10" ht="13.8">
      <c r="A185" s="205"/>
      <c r="C185" s="205"/>
      <c r="D185" s="205"/>
      <c r="E185" s="205"/>
      <c r="F185" s="205"/>
      <c r="G185" s="205"/>
      <c r="H185" s="205"/>
      <c r="I185" s="205"/>
      <c r="J185" s="102"/>
    </row>
    <row r="186" spans="1:10" ht="13.8">
      <c r="A186" s="205"/>
      <c r="C186" s="205"/>
      <c r="D186" s="205"/>
      <c r="E186" s="205"/>
      <c r="F186" s="205"/>
      <c r="G186" s="205"/>
      <c r="H186" s="205"/>
      <c r="I186" s="205"/>
      <c r="J186" s="102"/>
    </row>
    <row r="187" spans="1:10" ht="13.8">
      <c r="A187" s="205"/>
      <c r="C187" s="205"/>
      <c r="D187" s="205"/>
      <c r="E187" s="205"/>
      <c r="F187" s="205"/>
      <c r="G187" s="205"/>
      <c r="H187" s="205"/>
      <c r="I187" s="205"/>
      <c r="J187" s="102"/>
    </row>
    <row r="188" spans="1:10" ht="13.8">
      <c r="A188" s="205"/>
      <c r="C188" s="205"/>
      <c r="D188" s="205"/>
      <c r="E188" s="205"/>
      <c r="F188" s="205"/>
      <c r="G188" s="205"/>
      <c r="H188" s="205"/>
      <c r="I188" s="205"/>
      <c r="J188" s="102"/>
    </row>
  </sheetData>
  <sheetProtection password="CF35" sheet="1" insertRows="0" selectLockedCells="1"/>
  <mergeCells count="12">
    <mergeCell ref="D9:F9"/>
    <mergeCell ref="E10:E11"/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2"/>
  <sheetViews>
    <sheetView topLeftCell="B4" zoomScaleNormal="100" workbookViewId="0">
      <selection activeCell="D23" sqref="D23"/>
    </sheetView>
  </sheetViews>
  <sheetFormatPr defaultColWidth="9.109375" defaultRowHeight="15.6"/>
  <cols>
    <col min="1" max="1" width="8.6640625" style="109" customWidth="1"/>
    <col min="2" max="2" width="100.6640625" style="562" customWidth="1"/>
    <col min="3" max="3" width="16.6640625" style="109" customWidth="1"/>
    <col min="4" max="4" width="24" style="562" customWidth="1"/>
    <col min="5" max="8" width="12.6640625" style="562" customWidth="1"/>
    <col min="9" max="16384" width="9.109375" style="109"/>
  </cols>
  <sheetData>
    <row r="1" spans="1:8" ht="18" customHeight="1">
      <c r="C1" s="562"/>
      <c r="D1" s="234" t="s">
        <v>1455</v>
      </c>
      <c r="E1" s="109"/>
      <c r="F1" s="109"/>
      <c r="G1" s="109"/>
      <c r="H1" s="109"/>
    </row>
    <row r="2" spans="1:8" ht="18" customHeight="1">
      <c r="A2" s="653" t="s">
        <v>1417</v>
      </c>
      <c r="B2" s="653"/>
      <c r="C2" s="653"/>
      <c r="D2" s="556"/>
      <c r="E2" s="88"/>
      <c r="F2" s="88"/>
      <c r="H2" s="109"/>
    </row>
    <row r="3" spans="1:8" ht="18" customHeight="1">
      <c r="A3" s="654" t="str">
        <f>CONCATENATE("на ",UPPER(dfName))</f>
        <v>на ДФ АСТРА ГЛОБАЛ ЕКУИТИ</v>
      </c>
      <c r="B3" s="654"/>
      <c r="C3" s="654"/>
      <c r="D3" s="64"/>
      <c r="E3" s="88"/>
      <c r="F3" s="88"/>
      <c r="G3" s="563"/>
      <c r="H3" s="109"/>
    </row>
    <row r="4" spans="1:8" ht="18" customHeight="1">
      <c r="A4" s="655" t="str">
        <f>"за периода "&amp;TEXT(StartDate,"dd.mm.yyyy")&amp;" - "&amp;TEXT(EndDate,"dd.mm.yyyy")</f>
        <v>за периода 01.01.2021 - 31.12.2021</v>
      </c>
      <c r="B4" s="655"/>
      <c r="C4" s="655"/>
      <c r="D4" s="560"/>
      <c r="E4" s="88"/>
      <c r="F4" s="564"/>
      <c r="G4" s="109"/>
      <c r="H4" s="109"/>
    </row>
    <row r="5" spans="1:8" ht="13.5" customHeight="1">
      <c r="B5" s="89"/>
      <c r="C5" s="74" t="s">
        <v>914</v>
      </c>
      <c r="D5" s="221">
        <f>ReportedCompletionDate</f>
        <v>44566</v>
      </c>
      <c r="F5" s="109"/>
      <c r="G5" s="109"/>
      <c r="H5" s="109"/>
    </row>
    <row r="6" spans="1:8" ht="13.5" customHeight="1">
      <c r="B6" s="235"/>
      <c r="C6" s="488" t="s">
        <v>248</v>
      </c>
      <c r="D6" s="489" t="str">
        <f>authorName</f>
        <v>МАРИЯ ХАРДАЛИЕВА</v>
      </c>
      <c r="E6" s="171"/>
      <c r="F6" s="109"/>
      <c r="G6" s="109"/>
      <c r="H6" s="109"/>
    </row>
    <row r="7" spans="1:8" ht="13.5" customHeight="1">
      <c r="B7" s="235"/>
      <c r="C7" s="488" t="s">
        <v>250</v>
      </c>
      <c r="D7" s="490" t="str">
        <f>udManager</f>
        <v>ИВО СТОЯНОВ БЛАГОЕВ</v>
      </c>
      <c r="E7" s="565"/>
      <c r="F7" s="109"/>
      <c r="G7" s="109"/>
      <c r="H7" s="109"/>
    </row>
    <row r="9" spans="1:8" ht="40.950000000000003" customHeight="1">
      <c r="A9" s="566" t="s">
        <v>257</v>
      </c>
      <c r="B9" s="566" t="s">
        <v>41</v>
      </c>
      <c r="C9" s="566" t="s">
        <v>223</v>
      </c>
      <c r="D9" s="566" t="s">
        <v>1406</v>
      </c>
      <c r="E9" s="109"/>
      <c r="F9" s="109"/>
      <c r="G9" s="109"/>
      <c r="H9" s="109"/>
    </row>
    <row r="10" spans="1:8" s="158" customFormat="1">
      <c r="A10" s="597">
        <v>1</v>
      </c>
      <c r="B10" s="597">
        <v>2</v>
      </c>
      <c r="C10" s="597">
        <v>3</v>
      </c>
      <c r="D10" s="597">
        <v>4</v>
      </c>
    </row>
    <row r="11" spans="1:8" s="158" customFormat="1">
      <c r="A11" s="368">
        <v>1</v>
      </c>
      <c r="B11" s="557" t="s">
        <v>1427</v>
      </c>
      <c r="C11" s="567" t="s">
        <v>1395</v>
      </c>
      <c r="D11" s="585" t="s">
        <v>1085</v>
      </c>
    </row>
    <row r="12" spans="1:8" s="158" customFormat="1">
      <c r="A12" s="368">
        <v>2</v>
      </c>
      <c r="B12" s="557" t="s">
        <v>1374</v>
      </c>
      <c r="C12" s="567" t="s">
        <v>1396</v>
      </c>
      <c r="D12" s="595">
        <v>5.0875000000000004</v>
      </c>
    </row>
    <row r="13" spans="1:8" s="158" customFormat="1">
      <c r="A13" s="368">
        <v>3</v>
      </c>
      <c r="B13" s="558" t="s">
        <v>1373</v>
      </c>
      <c r="C13" s="567" t="s">
        <v>1397</v>
      </c>
      <c r="D13" s="595">
        <v>51146.548799999997</v>
      </c>
    </row>
    <row r="14" spans="1:8" s="158" customFormat="1">
      <c r="A14" s="368">
        <v>4</v>
      </c>
      <c r="B14" s="559" t="s">
        <v>1386</v>
      </c>
      <c r="C14" s="567" t="s">
        <v>1398</v>
      </c>
      <c r="D14" s="595">
        <v>52591.461300000003</v>
      </c>
    </row>
    <row r="15" spans="1:8" s="158" customFormat="1">
      <c r="A15" s="368">
        <v>5</v>
      </c>
      <c r="B15" s="559" t="s">
        <v>1388</v>
      </c>
      <c r="C15" s="567" t="s">
        <v>1399</v>
      </c>
      <c r="D15" s="596">
        <v>1031723.74</v>
      </c>
    </row>
    <row r="16" spans="1:8" s="158" customFormat="1">
      <c r="A16" s="368">
        <v>6</v>
      </c>
      <c r="B16" s="559" t="s">
        <v>1387</v>
      </c>
      <c r="C16" s="567" t="s">
        <v>1400</v>
      </c>
      <c r="D16" s="595">
        <v>1450</v>
      </c>
    </row>
    <row r="17" spans="1:4" s="158" customFormat="1">
      <c r="A17" s="368">
        <v>7</v>
      </c>
      <c r="B17" s="559" t="s">
        <v>1389</v>
      </c>
      <c r="C17" s="567" t="s">
        <v>1401</v>
      </c>
      <c r="D17" s="596">
        <v>28605.99</v>
      </c>
    </row>
    <row r="18" spans="1:4" s="158" customFormat="1">
      <c r="A18" s="368">
        <v>8</v>
      </c>
      <c r="B18" s="559" t="s">
        <v>1390</v>
      </c>
      <c r="C18" s="567" t="s">
        <v>1402</v>
      </c>
      <c r="D18" s="595">
        <v>10.0501</v>
      </c>
    </row>
    <row r="19" spans="1:4" s="158" customFormat="1">
      <c r="A19" s="368">
        <v>9</v>
      </c>
      <c r="B19" s="559" t="s">
        <v>1391</v>
      </c>
      <c r="C19" s="567" t="s">
        <v>1403</v>
      </c>
      <c r="D19" s="595">
        <v>10.198700000000001</v>
      </c>
    </row>
    <row r="20" spans="1:4" s="158" customFormat="1">
      <c r="A20" s="368">
        <v>10</v>
      </c>
      <c r="B20" s="559" t="s">
        <v>1483</v>
      </c>
      <c r="C20" s="567" t="s">
        <v>1404</v>
      </c>
      <c r="D20" s="595">
        <v>227276.79188755152</v>
      </c>
    </row>
    <row r="21" spans="1:4">
      <c r="A21" s="368">
        <v>11</v>
      </c>
      <c r="B21" s="568" t="s">
        <v>1392</v>
      </c>
      <c r="C21" s="567" t="s">
        <v>1405</v>
      </c>
      <c r="D21" s="586">
        <v>7621.45</v>
      </c>
    </row>
    <row r="22" spans="1:4">
      <c r="A22" s="368">
        <v>12</v>
      </c>
      <c r="B22" s="568" t="s">
        <v>1393</v>
      </c>
      <c r="C22" s="567" t="s">
        <v>1407</v>
      </c>
      <c r="D22" s="586">
        <v>3030.7200000000003</v>
      </c>
    </row>
    <row r="23" spans="1:4">
      <c r="A23" s="368">
        <v>13</v>
      </c>
      <c r="B23" s="568" t="s">
        <v>1394</v>
      </c>
      <c r="C23" s="567" t="s">
        <v>1447</v>
      </c>
      <c r="D23" s="586">
        <v>1150.45</v>
      </c>
    </row>
    <row r="24" spans="1:4">
      <c r="A24" s="368">
        <v>14</v>
      </c>
      <c r="B24" s="568" t="s">
        <v>1443</v>
      </c>
      <c r="C24" s="567" t="s">
        <v>1448</v>
      </c>
      <c r="D24" s="594">
        <v>1.4800000000000001E-2</v>
      </c>
    </row>
    <row r="25" spans="1:4">
      <c r="A25" s="368">
        <v>15</v>
      </c>
      <c r="B25" s="568" t="s">
        <v>1444</v>
      </c>
      <c r="C25" s="567" t="s">
        <v>1449</v>
      </c>
      <c r="D25" s="594">
        <v>1.9900000000000001E-2</v>
      </c>
    </row>
    <row r="26" spans="1:4">
      <c r="A26" s="368">
        <v>16</v>
      </c>
      <c r="B26" s="568" t="s">
        <v>1445</v>
      </c>
      <c r="C26" s="567" t="s">
        <v>1450</v>
      </c>
      <c r="D26" s="594">
        <v>1.4800000000000001E-2</v>
      </c>
    </row>
    <row r="27" spans="1:4">
      <c r="A27" s="368">
        <v>17</v>
      </c>
      <c r="B27" s="568" t="s">
        <v>1446</v>
      </c>
      <c r="C27" s="567" t="s">
        <v>1479</v>
      </c>
      <c r="D27" s="594">
        <v>4.7899999999999998E-2</v>
      </c>
    </row>
    <row r="30" spans="1:4" ht="16.2">
      <c r="B30" s="640" t="s">
        <v>1480</v>
      </c>
    </row>
    <row r="31" spans="1:4">
      <c r="B31" s="562" t="s">
        <v>1481</v>
      </c>
    </row>
    <row r="32" spans="1:4">
      <c r="B32" s="562" t="s">
        <v>1482</v>
      </c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5">
    <pageSetUpPr fitToPage="1"/>
  </sheetPr>
  <dimension ref="A1:AX223"/>
  <sheetViews>
    <sheetView topLeftCell="B1" zoomScale="90" zoomScaleNormal="90" workbookViewId="0">
      <selection activeCell="C13" sqref="C13"/>
    </sheetView>
  </sheetViews>
  <sheetFormatPr defaultColWidth="9.109375" defaultRowHeight="15.6"/>
  <cols>
    <col min="1" max="1" width="37.44140625" style="163" customWidth="1"/>
    <col min="2" max="2" width="18.44140625" style="163" customWidth="1"/>
    <col min="3" max="3" width="12.109375" style="163" customWidth="1"/>
    <col min="4" max="6" width="10.6640625" style="163" customWidth="1"/>
    <col min="7" max="7" width="9.6640625" style="163" customWidth="1"/>
    <col min="8" max="8" width="9.33203125" style="163" customWidth="1"/>
    <col min="9" max="9" width="11.88671875" style="163" customWidth="1"/>
    <col min="10" max="10" width="9.5546875" style="163" customWidth="1"/>
    <col min="11" max="11" width="9.6640625" style="163" customWidth="1"/>
    <col min="12" max="12" width="10.5546875" style="163" customWidth="1"/>
    <col min="13" max="13" width="9.6640625" style="163" customWidth="1"/>
    <col min="14" max="15" width="9.33203125" style="163" customWidth="1"/>
    <col min="16" max="16" width="14.6640625" style="163" customWidth="1"/>
    <col min="17" max="17" width="12.6640625" style="163" customWidth="1"/>
    <col min="18" max="16384" width="9.109375" style="163"/>
  </cols>
  <sheetData>
    <row r="1" spans="1:50">
      <c r="O1" s="164"/>
      <c r="P1" s="164"/>
      <c r="Q1" s="165" t="s">
        <v>1456</v>
      </c>
    </row>
    <row r="2" spans="1:50" ht="15.75" customHeight="1">
      <c r="A2" s="80" t="s">
        <v>252</v>
      </c>
      <c r="B2" s="81"/>
      <c r="C2" s="82"/>
      <c r="D2" s="82"/>
      <c r="E2" s="82"/>
      <c r="F2" s="82"/>
      <c r="G2" s="82"/>
      <c r="H2" s="82"/>
      <c r="I2" s="82"/>
      <c r="J2" s="83"/>
      <c r="K2" s="84"/>
      <c r="L2" s="80"/>
      <c r="M2" s="80"/>
    </row>
    <row r="3" spans="1:50">
      <c r="A3" s="40" t="str">
        <f>CONCATENATE("на ",UPPER(dfName))</f>
        <v>на ДФ АСТРА ГЛОБАЛ ЕКУИТИ</v>
      </c>
      <c r="B3" s="85"/>
      <c r="C3" s="86"/>
      <c r="D3" s="86"/>
      <c r="E3" s="86"/>
      <c r="F3" s="86"/>
      <c r="G3" s="86"/>
      <c r="H3" s="86"/>
      <c r="I3" s="86"/>
      <c r="J3" s="87"/>
      <c r="K3" s="84"/>
      <c r="L3" s="88"/>
      <c r="M3" s="88"/>
      <c r="N3" s="166"/>
      <c r="O3" s="166"/>
      <c r="P3" s="166"/>
      <c r="Q3" s="166"/>
    </row>
    <row r="4" spans="1:50">
      <c r="A4" s="89" t="str">
        <f>"за периода "&amp;TEXT(StartDate,"dd.mm.yyyy")&amp;" - "&amp;TEXT(EndDate,"dd.mm.yyyy")</f>
        <v>за периода 01.01.2021 - 31.12.2021</v>
      </c>
      <c r="B4" s="85"/>
      <c r="C4" s="86"/>
      <c r="D4" s="86"/>
      <c r="E4" s="86"/>
      <c r="F4" s="86"/>
      <c r="G4" s="86"/>
      <c r="H4" s="86"/>
      <c r="I4" s="86"/>
      <c r="J4" s="87"/>
      <c r="K4" s="88"/>
      <c r="L4" s="88"/>
      <c r="M4" s="88"/>
    </row>
    <row r="5" spans="1:50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O5" s="74" t="s">
        <v>914</v>
      </c>
      <c r="P5" s="221">
        <f>ReportedCompletionDate</f>
        <v>44566</v>
      </c>
    </row>
    <row r="6" spans="1:50">
      <c r="A6" s="168"/>
      <c r="B6" s="168"/>
      <c r="C6" s="42"/>
      <c r="D6" s="42"/>
      <c r="E6" s="42"/>
      <c r="F6" s="42"/>
      <c r="G6" s="167"/>
      <c r="H6" s="167"/>
      <c r="I6" s="167"/>
      <c r="L6" s="169"/>
      <c r="O6" s="488" t="s">
        <v>248</v>
      </c>
      <c r="P6" s="489" t="str">
        <f>authorName</f>
        <v>МАРИЯ ХАРДАЛИЕВА</v>
      </c>
      <c r="Q6" s="42"/>
    </row>
    <row r="7" spans="1:50">
      <c r="A7" s="170"/>
      <c r="B7" s="170"/>
      <c r="C7" s="171"/>
      <c r="D7" s="171"/>
      <c r="E7" s="171"/>
      <c r="F7" s="172"/>
      <c r="G7" s="173"/>
      <c r="H7" s="173"/>
      <c r="I7" s="173"/>
      <c r="L7" s="173"/>
      <c r="O7" s="488" t="s">
        <v>250</v>
      </c>
      <c r="P7" s="490" t="str">
        <f>udManager</f>
        <v>ИВО СТОЯНОВ БЛАГОЕВ</v>
      </c>
      <c r="Q7" s="174"/>
    </row>
    <row r="8" spans="1:50">
      <c r="A8" s="175"/>
      <c r="B8" s="175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6"/>
      <c r="Q8" s="132" t="s">
        <v>57</v>
      </c>
    </row>
    <row r="9" spans="1:50" s="177" customFormat="1">
      <c r="A9" s="658" t="s">
        <v>41</v>
      </c>
      <c r="B9" s="659" t="s">
        <v>223</v>
      </c>
      <c r="C9" s="2" t="s">
        <v>76</v>
      </c>
      <c r="D9" s="2"/>
      <c r="E9" s="2"/>
      <c r="F9" s="2"/>
      <c r="G9" s="2" t="s">
        <v>77</v>
      </c>
      <c r="H9" s="2"/>
      <c r="I9" s="656" t="s">
        <v>917</v>
      </c>
      <c r="J9" s="2" t="s">
        <v>84</v>
      </c>
      <c r="K9" s="2"/>
      <c r="L9" s="2"/>
      <c r="M9" s="2"/>
      <c r="N9" s="2" t="s">
        <v>77</v>
      </c>
      <c r="O9" s="2"/>
      <c r="P9" s="656" t="s">
        <v>78</v>
      </c>
      <c r="Q9" s="656" t="s">
        <v>79</v>
      </c>
    </row>
    <row r="10" spans="1:50" s="177" customFormat="1" ht="62.4">
      <c r="A10" s="658"/>
      <c r="B10" s="660"/>
      <c r="C10" s="1" t="s">
        <v>80</v>
      </c>
      <c r="D10" s="1" t="s">
        <v>922</v>
      </c>
      <c r="E10" s="1" t="s">
        <v>921</v>
      </c>
      <c r="F10" s="1" t="s">
        <v>81</v>
      </c>
      <c r="G10" s="1" t="s">
        <v>918</v>
      </c>
      <c r="H10" s="1" t="s">
        <v>919</v>
      </c>
      <c r="I10" s="657"/>
      <c r="J10" s="1" t="s">
        <v>916</v>
      </c>
      <c r="K10" s="1" t="s">
        <v>920</v>
      </c>
      <c r="L10" s="1" t="s">
        <v>82</v>
      </c>
      <c r="M10" s="1" t="s">
        <v>83</v>
      </c>
      <c r="N10" s="1" t="s">
        <v>918</v>
      </c>
      <c r="O10" s="1" t="s">
        <v>919</v>
      </c>
      <c r="P10" s="657"/>
      <c r="Q10" s="657"/>
    </row>
    <row r="11" spans="1:50" s="177" customFormat="1" ht="13.5" customHeight="1">
      <c r="A11" s="533" t="s">
        <v>5</v>
      </c>
      <c r="B11" s="534" t="s">
        <v>162</v>
      </c>
      <c r="C11" s="535">
        <v>1</v>
      </c>
      <c r="D11" s="535">
        <v>2</v>
      </c>
      <c r="E11" s="535">
        <v>3</v>
      </c>
      <c r="F11" s="535">
        <v>4</v>
      </c>
      <c r="G11" s="535">
        <v>5</v>
      </c>
      <c r="H11" s="535">
        <v>6</v>
      </c>
      <c r="I11" s="535">
        <v>7</v>
      </c>
      <c r="J11" s="535">
        <v>8</v>
      </c>
      <c r="K11" s="535">
        <v>9</v>
      </c>
      <c r="L11" s="535">
        <v>10</v>
      </c>
      <c r="M11" s="535">
        <v>11</v>
      </c>
      <c r="N11" s="535">
        <v>12</v>
      </c>
      <c r="O11" s="535">
        <v>13</v>
      </c>
      <c r="P11" s="535">
        <v>14</v>
      </c>
      <c r="Q11" s="535">
        <v>15</v>
      </c>
    </row>
    <row r="12" spans="1:50">
      <c r="A12" s="3" t="s">
        <v>152</v>
      </c>
      <c r="B12" s="371" t="s">
        <v>880</v>
      </c>
      <c r="C12" s="241">
        <f>SUM(C13:C16)</f>
        <v>0</v>
      </c>
      <c r="D12" s="241">
        <f>SUM(D13:D16)</f>
        <v>0</v>
      </c>
      <c r="E12" s="241">
        <f>SUM(E13:E16)</f>
        <v>0</v>
      </c>
      <c r="F12" s="610">
        <f>C12+D12-E12</f>
        <v>0</v>
      </c>
      <c r="G12" s="611">
        <f>SUM(G13:G16)</f>
        <v>0</v>
      </c>
      <c r="H12" s="611">
        <f>SUM(H13:H16)</f>
        <v>0</v>
      </c>
      <c r="I12" s="610">
        <f>F12+G12-H12</f>
        <v>0</v>
      </c>
      <c r="J12" s="611">
        <f>SUM(J13:J16)</f>
        <v>0</v>
      </c>
      <c r="K12" s="611">
        <f>SUM(K13:K16)</f>
        <v>0</v>
      </c>
      <c r="L12" s="611">
        <f>SUM(L13:L16)</f>
        <v>0</v>
      </c>
      <c r="M12" s="610">
        <f>J12+K12-L12</f>
        <v>0</v>
      </c>
      <c r="N12" s="611">
        <f>SUM(N13:N16)</f>
        <v>0</v>
      </c>
      <c r="O12" s="611">
        <f>SUM(O13:O16)</f>
        <v>0</v>
      </c>
      <c r="P12" s="610">
        <f>M12+N12-O12</f>
        <v>0</v>
      </c>
      <c r="Q12" s="610">
        <f>I12-P12</f>
        <v>0</v>
      </c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>
      <c r="A13" s="280" t="s">
        <v>110</v>
      </c>
      <c r="B13" s="371" t="s">
        <v>881</v>
      </c>
      <c r="C13" s="228"/>
      <c r="D13" s="228"/>
      <c r="E13" s="228"/>
      <c r="F13" s="610">
        <f t="shared" ref="F13:F18" si="0">C13+D13-E13</f>
        <v>0</v>
      </c>
      <c r="G13" s="229"/>
      <c r="H13" s="229"/>
      <c r="I13" s="610">
        <f t="shared" ref="I13:I18" si="1">F13+G13-H13</f>
        <v>0</v>
      </c>
      <c r="J13" s="229"/>
      <c r="K13" s="229"/>
      <c r="L13" s="229"/>
      <c r="M13" s="610">
        <f t="shared" ref="M13:M18" si="2">J13+K13-L13</f>
        <v>0</v>
      </c>
      <c r="N13" s="229"/>
      <c r="O13" s="229"/>
      <c r="P13" s="610">
        <f t="shared" ref="P13:P18" si="3">M13+N13-O13</f>
        <v>0</v>
      </c>
      <c r="Q13" s="610">
        <f t="shared" ref="Q13:Q18" si="4">I13-P13</f>
        <v>0</v>
      </c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>
      <c r="A14" s="178" t="s">
        <v>108</v>
      </c>
      <c r="B14" s="372" t="s">
        <v>882</v>
      </c>
      <c r="C14" s="228"/>
      <c r="D14" s="228"/>
      <c r="E14" s="228"/>
      <c r="F14" s="610">
        <f t="shared" si="0"/>
        <v>0</v>
      </c>
      <c r="G14" s="229"/>
      <c r="H14" s="229"/>
      <c r="I14" s="610">
        <f t="shared" si="1"/>
        <v>0</v>
      </c>
      <c r="J14" s="229"/>
      <c r="K14" s="229"/>
      <c r="L14" s="229"/>
      <c r="M14" s="610">
        <f t="shared" si="2"/>
        <v>0</v>
      </c>
      <c r="N14" s="229"/>
      <c r="O14" s="229"/>
      <c r="P14" s="610">
        <f t="shared" si="3"/>
        <v>0</v>
      </c>
      <c r="Q14" s="610">
        <f t="shared" si="4"/>
        <v>0</v>
      </c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>
      <c r="A15" s="90" t="s">
        <v>111</v>
      </c>
      <c r="B15" s="371" t="s">
        <v>883</v>
      </c>
      <c r="C15" s="228"/>
      <c r="D15" s="228"/>
      <c r="E15" s="228"/>
      <c r="F15" s="610">
        <f t="shared" si="0"/>
        <v>0</v>
      </c>
      <c r="G15" s="229"/>
      <c r="H15" s="229"/>
      <c r="I15" s="610">
        <f t="shared" si="1"/>
        <v>0</v>
      </c>
      <c r="J15" s="229"/>
      <c r="K15" s="229"/>
      <c r="L15" s="229"/>
      <c r="M15" s="610">
        <f t="shared" si="2"/>
        <v>0</v>
      </c>
      <c r="N15" s="229"/>
      <c r="O15" s="229"/>
      <c r="P15" s="610">
        <f t="shared" si="3"/>
        <v>0</v>
      </c>
      <c r="Q15" s="610">
        <f t="shared" si="4"/>
        <v>0</v>
      </c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>
      <c r="A16" s="90" t="s">
        <v>10</v>
      </c>
      <c r="B16" s="371" t="s">
        <v>884</v>
      </c>
      <c r="C16" s="228"/>
      <c r="D16" s="228"/>
      <c r="E16" s="228"/>
      <c r="F16" s="610">
        <f t="shared" si="0"/>
        <v>0</v>
      </c>
      <c r="G16" s="229"/>
      <c r="H16" s="229"/>
      <c r="I16" s="610">
        <f t="shared" si="1"/>
        <v>0</v>
      </c>
      <c r="J16" s="229"/>
      <c r="K16" s="229"/>
      <c r="L16" s="229"/>
      <c r="M16" s="610">
        <f t="shared" si="2"/>
        <v>0</v>
      </c>
      <c r="N16" s="229"/>
      <c r="O16" s="229"/>
      <c r="P16" s="610">
        <f t="shared" si="3"/>
        <v>0</v>
      </c>
      <c r="Q16" s="610">
        <f t="shared" si="4"/>
        <v>0</v>
      </c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>
      <c r="A17" s="3" t="s">
        <v>153</v>
      </c>
      <c r="B17" s="371" t="s">
        <v>885</v>
      </c>
      <c r="C17" s="228"/>
      <c r="D17" s="228"/>
      <c r="E17" s="228"/>
      <c r="F17" s="610">
        <f t="shared" si="0"/>
        <v>0</v>
      </c>
      <c r="G17" s="229"/>
      <c r="H17" s="229"/>
      <c r="I17" s="610">
        <f t="shared" si="1"/>
        <v>0</v>
      </c>
      <c r="J17" s="229"/>
      <c r="K17" s="229"/>
      <c r="L17" s="229"/>
      <c r="M17" s="610">
        <f t="shared" si="2"/>
        <v>0</v>
      </c>
      <c r="N17" s="229"/>
      <c r="O17" s="229"/>
      <c r="P17" s="610">
        <f t="shared" si="3"/>
        <v>0</v>
      </c>
      <c r="Q17" s="610">
        <f t="shared" si="4"/>
        <v>0</v>
      </c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>
      <c r="A18" s="5" t="s">
        <v>923</v>
      </c>
      <c r="B18" s="373" t="s">
        <v>886</v>
      </c>
      <c r="C18" s="612">
        <f>SUM(C12+C17)</f>
        <v>0</v>
      </c>
      <c r="D18" s="612">
        <f t="shared" ref="D18:O18" si="5">SUM(D12+D17)</f>
        <v>0</v>
      </c>
      <c r="E18" s="612">
        <f t="shared" si="5"/>
        <v>0</v>
      </c>
      <c r="F18" s="610">
        <f t="shared" si="0"/>
        <v>0</v>
      </c>
      <c r="G18" s="612">
        <f t="shared" si="5"/>
        <v>0</v>
      </c>
      <c r="H18" s="612">
        <f t="shared" si="5"/>
        <v>0</v>
      </c>
      <c r="I18" s="610">
        <f t="shared" si="1"/>
        <v>0</v>
      </c>
      <c r="J18" s="612">
        <f t="shared" si="5"/>
        <v>0</v>
      </c>
      <c r="K18" s="612">
        <f t="shared" si="5"/>
        <v>0</v>
      </c>
      <c r="L18" s="612">
        <f t="shared" si="5"/>
        <v>0</v>
      </c>
      <c r="M18" s="610">
        <f t="shared" si="2"/>
        <v>0</v>
      </c>
      <c r="N18" s="612">
        <f t="shared" si="5"/>
        <v>0</v>
      </c>
      <c r="O18" s="612">
        <f t="shared" si="5"/>
        <v>0</v>
      </c>
      <c r="P18" s="610">
        <f t="shared" si="3"/>
        <v>0</v>
      </c>
      <c r="Q18" s="610">
        <f t="shared" si="4"/>
        <v>0</v>
      </c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>
      <c r="A19" s="6"/>
      <c r="B19" s="6"/>
      <c r="C19" s="179"/>
      <c r="D19" s="179"/>
      <c r="E19" s="179"/>
      <c r="F19" s="7"/>
      <c r="G19" s="180"/>
      <c r="H19" s="180"/>
      <c r="I19" s="7"/>
      <c r="J19" s="180"/>
      <c r="K19" s="180"/>
      <c r="L19" s="180"/>
      <c r="M19" s="7"/>
      <c r="N19" s="180"/>
      <c r="O19" s="180"/>
      <c r="P19" s="7"/>
      <c r="Q19" s="7"/>
      <c r="R19" s="8"/>
      <c r="S19" s="8"/>
      <c r="T19" s="8"/>
      <c r="U19" s="8"/>
      <c r="V19" s="8"/>
      <c r="W19" s="8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6.2">
      <c r="A20" s="182"/>
      <c r="B20" s="181"/>
      <c r="C20" s="9"/>
      <c r="D20" s="9"/>
      <c r="E20" s="9"/>
      <c r="F20" s="7"/>
      <c r="G20" s="10"/>
      <c r="H20" s="10"/>
      <c r="I20" s="7"/>
      <c r="J20" s="10"/>
      <c r="K20" s="10"/>
      <c r="L20" s="10"/>
      <c r="M20" s="7"/>
      <c r="N20" s="10"/>
      <c r="O20" s="10"/>
      <c r="P20" s="7"/>
      <c r="Q20" s="7"/>
      <c r="R20" s="8"/>
      <c r="S20" s="8"/>
      <c r="T20" s="8"/>
      <c r="U20" s="8"/>
      <c r="V20" s="8"/>
      <c r="W20" s="8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183" customFormat="1">
      <c r="A21" s="182"/>
      <c r="B21" s="182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2"/>
      <c r="S21" s="12"/>
      <c r="T21" s="12"/>
      <c r="U21" s="12"/>
      <c r="V21" s="12"/>
      <c r="W21" s="12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</row>
    <row r="22" spans="1:50" s="183" customFormat="1">
      <c r="A22" s="182"/>
      <c r="B22" s="182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2"/>
      <c r="S22" s="12"/>
      <c r="T22" s="12"/>
      <c r="U22" s="12"/>
      <c r="V22" s="12"/>
      <c r="W22" s="12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</row>
    <row r="23" spans="1:50" s="183" customFormat="1">
      <c r="A23" s="182"/>
      <c r="B23" s="18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2"/>
      <c r="S23" s="12"/>
      <c r="T23" s="12"/>
      <c r="U23" s="12"/>
      <c r="V23" s="12"/>
      <c r="W23" s="12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</row>
    <row r="24" spans="1:50" s="183" customFormat="1">
      <c r="A24" s="182"/>
      <c r="B24" s="182"/>
      <c r="C24" s="11"/>
      <c r="D24" s="14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2"/>
      <c r="S24" s="12"/>
      <c r="T24" s="12"/>
      <c r="U24" s="12"/>
      <c r="V24" s="12"/>
      <c r="W24" s="12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</row>
    <row r="25" spans="1:50" s="183" customFormat="1">
      <c r="A25" s="182"/>
      <c r="B25" s="18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2"/>
      <c r="S25" s="12"/>
      <c r="T25" s="12"/>
      <c r="U25" s="12"/>
      <c r="V25" s="12"/>
      <c r="W25" s="12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</row>
    <row r="26" spans="1:50" s="183" customFormat="1">
      <c r="A26" s="182"/>
      <c r="B26" s="182"/>
      <c r="C26" s="180"/>
      <c r="D26" s="180"/>
      <c r="E26" s="180"/>
      <c r="F26" s="11"/>
      <c r="G26" s="180"/>
      <c r="H26" s="180"/>
      <c r="I26" s="11"/>
      <c r="J26" s="180"/>
      <c r="K26" s="180"/>
      <c r="L26" s="180"/>
      <c r="M26" s="11"/>
      <c r="N26" s="180"/>
      <c r="O26" s="180"/>
      <c r="P26" s="11"/>
      <c r="Q26" s="11"/>
      <c r="R26" s="12"/>
      <c r="S26" s="12"/>
      <c r="T26" s="12"/>
      <c r="U26" s="12"/>
      <c r="V26" s="12"/>
      <c r="W26" s="12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</row>
    <row r="27" spans="1:50" s="183" customFormat="1">
      <c r="A27" s="14"/>
      <c r="B27" s="182"/>
      <c r="C27" s="180"/>
      <c r="D27" s="180"/>
      <c r="E27" s="180"/>
      <c r="F27" s="11"/>
      <c r="G27" s="180"/>
      <c r="H27" s="180"/>
      <c r="I27" s="11"/>
      <c r="J27" s="180"/>
      <c r="K27" s="180"/>
      <c r="L27" s="180"/>
      <c r="M27" s="11"/>
      <c r="N27" s="180"/>
      <c r="O27" s="180"/>
      <c r="P27" s="11"/>
      <c r="Q27" s="11"/>
      <c r="R27" s="12"/>
      <c r="S27" s="12"/>
      <c r="T27" s="12"/>
      <c r="U27" s="12"/>
      <c r="V27" s="12"/>
      <c r="W27" s="12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</row>
    <row r="28" spans="1:50" s="183" customFormat="1">
      <c r="A28" s="14"/>
      <c r="B28" s="14"/>
      <c r="C28" s="180"/>
      <c r="D28" s="180"/>
      <c r="E28" s="180"/>
      <c r="F28" s="11"/>
      <c r="G28" s="180"/>
      <c r="H28" s="180"/>
      <c r="I28" s="11"/>
      <c r="J28" s="180"/>
      <c r="K28" s="180"/>
      <c r="L28" s="180"/>
      <c r="M28" s="11"/>
      <c r="N28" s="180"/>
      <c r="O28" s="180"/>
      <c r="P28" s="11"/>
      <c r="Q28" s="11"/>
      <c r="R28" s="12"/>
      <c r="S28" s="12"/>
      <c r="T28" s="12"/>
      <c r="U28" s="12"/>
      <c r="V28" s="12"/>
      <c r="W28" s="12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</row>
    <row r="29" spans="1:50" s="183" customFormat="1">
      <c r="A29" s="182"/>
      <c r="B29" s="14"/>
      <c r="C29" s="180"/>
      <c r="D29" s="180"/>
      <c r="E29" s="180"/>
      <c r="F29" s="11"/>
      <c r="G29" s="180"/>
      <c r="H29" s="180"/>
      <c r="I29" s="11"/>
      <c r="J29" s="180"/>
      <c r="K29" s="180"/>
      <c r="L29" s="180"/>
      <c r="M29" s="11"/>
      <c r="N29" s="180"/>
      <c r="O29" s="180"/>
      <c r="P29" s="11"/>
      <c r="Q29" s="11"/>
      <c r="R29" s="12"/>
      <c r="S29" s="12"/>
      <c r="T29" s="12"/>
      <c r="U29" s="12"/>
      <c r="V29" s="12"/>
      <c r="W29" s="12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</row>
    <row r="30" spans="1:50" s="183" customFormat="1">
      <c r="A30" s="15"/>
      <c r="B30" s="182"/>
      <c r="C30" s="180"/>
      <c r="D30" s="180"/>
      <c r="E30" s="180"/>
      <c r="F30" s="11"/>
      <c r="G30" s="180"/>
      <c r="H30" s="180"/>
      <c r="I30" s="11"/>
      <c r="J30" s="180"/>
      <c r="K30" s="180"/>
      <c r="L30" s="180"/>
      <c r="M30" s="11"/>
      <c r="N30" s="180"/>
      <c r="O30" s="180"/>
      <c r="P30" s="11"/>
      <c r="Q30" s="11"/>
      <c r="R30" s="12"/>
      <c r="S30" s="12"/>
      <c r="T30" s="12"/>
      <c r="U30" s="12"/>
      <c r="V30" s="12"/>
      <c r="W30" s="12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</row>
    <row r="31" spans="1:50" s="183" customFormat="1">
      <c r="A31" s="14"/>
      <c r="B31" s="15"/>
      <c r="C31" s="180"/>
      <c r="D31" s="180"/>
      <c r="E31" s="180"/>
      <c r="F31" s="11"/>
      <c r="G31" s="180"/>
      <c r="H31" s="180"/>
      <c r="I31" s="11"/>
      <c r="J31" s="180"/>
      <c r="K31" s="180"/>
      <c r="L31" s="180"/>
      <c r="M31" s="11"/>
      <c r="N31" s="180"/>
      <c r="O31" s="180"/>
      <c r="P31" s="11"/>
      <c r="Q31" s="11"/>
      <c r="R31" s="12"/>
      <c r="S31" s="12"/>
      <c r="T31" s="12"/>
      <c r="U31" s="12"/>
      <c r="V31" s="12"/>
      <c r="W31" s="12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</row>
    <row r="32" spans="1:50" s="183" customFormat="1">
      <c r="A32" s="16"/>
      <c r="B32" s="14"/>
      <c r="C32" s="180"/>
      <c r="D32" s="180"/>
      <c r="E32" s="180"/>
      <c r="F32" s="11"/>
      <c r="G32" s="180"/>
      <c r="H32" s="180"/>
      <c r="I32" s="11"/>
      <c r="J32" s="180"/>
      <c r="K32" s="180"/>
      <c r="L32" s="180"/>
      <c r="M32" s="11"/>
      <c r="N32" s="180"/>
      <c r="O32" s="180"/>
      <c r="P32" s="11"/>
      <c r="Q32" s="11"/>
      <c r="R32" s="12"/>
      <c r="S32" s="12"/>
      <c r="T32" s="12"/>
      <c r="U32" s="12"/>
      <c r="V32" s="12"/>
      <c r="W32" s="12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</row>
    <row r="33" spans="1:50">
      <c r="A33" s="184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8"/>
      <c r="S33" s="8"/>
      <c r="T33" s="8"/>
      <c r="U33" s="8"/>
      <c r="V33" s="8"/>
      <c r="W33" s="8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>
      <c r="B34" s="184"/>
      <c r="C34" s="179"/>
      <c r="D34" s="179"/>
      <c r="E34" s="179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8"/>
      <c r="S34" s="8"/>
      <c r="T34" s="8"/>
      <c r="U34" s="8"/>
      <c r="V34" s="8"/>
      <c r="W34" s="8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>
      <c r="O35" s="185"/>
      <c r="P35" s="185"/>
      <c r="Q35" s="185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>
      <c r="A36" s="177"/>
      <c r="C36" s="186"/>
      <c r="D36" s="186"/>
      <c r="E36" s="186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>
      <c r="A37" s="187"/>
      <c r="B37" s="177"/>
      <c r="C37" s="186"/>
      <c r="D37" s="186"/>
      <c r="E37" s="186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>
      <c r="B38" s="187"/>
      <c r="C38" s="186"/>
      <c r="D38" s="186"/>
      <c r="E38" s="186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>
      <c r="C39" s="186"/>
      <c r="D39" s="186"/>
      <c r="E39" s="186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>
      <c r="C40" s="186"/>
      <c r="D40" s="186"/>
      <c r="E40" s="186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>
      <c r="C41" s="186"/>
      <c r="D41" s="186"/>
      <c r="E41" s="186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>
      <c r="C42" s="186"/>
      <c r="D42" s="186"/>
      <c r="E42" s="186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>
      <c r="C43" s="186"/>
      <c r="D43" s="186"/>
      <c r="E43" s="186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>
      <c r="C44" s="186"/>
      <c r="D44" s="186"/>
      <c r="E44" s="186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>
      <c r="C45" s="186"/>
      <c r="D45" s="186"/>
      <c r="E45" s="186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>
      <c r="C46" s="186"/>
      <c r="D46" s="186"/>
      <c r="E46" s="186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>
      <c r="C47" s="186"/>
      <c r="D47" s="186"/>
      <c r="E47" s="186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>
      <c r="C48" s="186"/>
      <c r="D48" s="186"/>
      <c r="E48" s="186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3:50">
      <c r="C49" s="186"/>
      <c r="D49" s="186"/>
      <c r="E49" s="186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3:50">
      <c r="C50" s="186"/>
      <c r="D50" s="186"/>
      <c r="E50" s="186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3:50">
      <c r="C51" s="186"/>
      <c r="D51" s="186"/>
      <c r="E51" s="186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3:50">
      <c r="C52" s="186"/>
      <c r="D52" s="186"/>
      <c r="E52" s="186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3:50">
      <c r="C53" s="186"/>
      <c r="D53" s="186"/>
      <c r="E53" s="186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3:50">
      <c r="C54" s="186"/>
      <c r="D54" s="186"/>
      <c r="E54" s="186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3:50">
      <c r="C55" s="186"/>
      <c r="D55" s="186"/>
      <c r="E55" s="186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3:50">
      <c r="C56" s="186"/>
      <c r="D56" s="186"/>
      <c r="E56" s="186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3:50">
      <c r="C57" s="186"/>
      <c r="D57" s="186"/>
      <c r="E57" s="186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3:50">
      <c r="C58" s="186"/>
      <c r="D58" s="186"/>
      <c r="E58" s="186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3:50">
      <c r="C59" s="4"/>
      <c r="D59" s="186"/>
      <c r="E59" s="186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3:50">
      <c r="C60" s="4"/>
      <c r="D60" s="186"/>
      <c r="E60" s="186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3:50">
      <c r="C61" s="4"/>
      <c r="D61" s="186"/>
      <c r="E61" s="186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3:50">
      <c r="C62" s="4"/>
      <c r="D62" s="186"/>
      <c r="E62" s="186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3:50">
      <c r="D63" s="188"/>
      <c r="E63" s="188"/>
    </row>
    <row r="64" spans="3:50">
      <c r="D64" s="188"/>
      <c r="E64" s="188"/>
    </row>
    <row r="65" spans="4:5">
      <c r="D65" s="188"/>
      <c r="E65" s="188"/>
    </row>
    <row r="66" spans="4:5">
      <c r="D66" s="188"/>
      <c r="E66" s="188"/>
    </row>
    <row r="67" spans="4:5">
      <c r="D67" s="188"/>
      <c r="E67" s="188"/>
    </row>
    <row r="68" spans="4:5">
      <c r="D68" s="188"/>
      <c r="E68" s="188"/>
    </row>
    <row r="69" spans="4:5">
      <c r="D69" s="188"/>
      <c r="E69" s="188"/>
    </row>
    <row r="70" spans="4:5">
      <c r="D70" s="188"/>
      <c r="E70" s="188"/>
    </row>
    <row r="71" spans="4:5">
      <c r="D71" s="188"/>
      <c r="E71" s="188"/>
    </row>
    <row r="72" spans="4:5">
      <c r="D72" s="188"/>
      <c r="E72" s="188"/>
    </row>
    <row r="73" spans="4:5">
      <c r="D73" s="188"/>
      <c r="E73" s="188"/>
    </row>
    <row r="74" spans="4:5">
      <c r="D74" s="188"/>
      <c r="E74" s="188"/>
    </row>
    <row r="75" spans="4:5">
      <c r="D75" s="188"/>
      <c r="E75" s="188"/>
    </row>
    <row r="76" spans="4:5">
      <c r="D76" s="188"/>
      <c r="E76" s="188"/>
    </row>
    <row r="77" spans="4:5">
      <c r="D77" s="188"/>
      <c r="E77" s="188"/>
    </row>
    <row r="78" spans="4:5">
      <c r="D78" s="188"/>
      <c r="E78" s="188"/>
    </row>
    <row r="79" spans="4:5">
      <c r="D79" s="188"/>
      <c r="E79" s="188"/>
    </row>
    <row r="80" spans="4:5">
      <c r="D80" s="188"/>
      <c r="E80" s="188"/>
    </row>
    <row r="81" spans="4:5">
      <c r="D81" s="188"/>
      <c r="E81" s="188"/>
    </row>
    <row r="82" spans="4:5">
      <c r="D82" s="188"/>
      <c r="E82" s="188"/>
    </row>
    <row r="83" spans="4:5">
      <c r="D83" s="188"/>
      <c r="E83" s="188"/>
    </row>
    <row r="84" spans="4:5">
      <c r="D84" s="188"/>
      <c r="E84" s="188"/>
    </row>
    <row r="85" spans="4:5">
      <c r="D85" s="188"/>
      <c r="E85" s="188"/>
    </row>
    <row r="86" spans="4:5">
      <c r="D86" s="188"/>
      <c r="E86" s="188"/>
    </row>
    <row r="87" spans="4:5">
      <c r="D87" s="188"/>
      <c r="E87" s="188"/>
    </row>
    <row r="88" spans="4:5">
      <c r="D88" s="188"/>
      <c r="E88" s="188"/>
    </row>
    <row r="89" spans="4:5">
      <c r="D89" s="188"/>
      <c r="E89" s="188"/>
    </row>
    <row r="90" spans="4:5">
      <c r="D90" s="188"/>
      <c r="E90" s="188"/>
    </row>
    <row r="91" spans="4:5">
      <c r="D91" s="188"/>
      <c r="E91" s="188"/>
    </row>
    <row r="92" spans="4:5">
      <c r="D92" s="188"/>
      <c r="E92" s="188"/>
    </row>
    <row r="93" spans="4:5">
      <c r="D93" s="188"/>
      <c r="E93" s="188"/>
    </row>
    <row r="94" spans="4:5">
      <c r="D94" s="188"/>
      <c r="E94" s="188"/>
    </row>
    <row r="95" spans="4:5">
      <c r="D95" s="188"/>
      <c r="E95" s="188"/>
    </row>
    <row r="96" spans="4:5">
      <c r="D96" s="188"/>
      <c r="E96" s="188"/>
    </row>
    <row r="97" spans="4:5">
      <c r="D97" s="188"/>
      <c r="E97" s="188"/>
    </row>
    <row r="98" spans="4:5">
      <c r="D98" s="188"/>
      <c r="E98" s="188"/>
    </row>
    <row r="99" spans="4:5">
      <c r="D99" s="188"/>
      <c r="E99" s="188"/>
    </row>
    <row r="100" spans="4:5">
      <c r="D100" s="188"/>
      <c r="E100" s="188"/>
    </row>
    <row r="101" spans="4:5">
      <c r="D101" s="188"/>
      <c r="E101" s="188"/>
    </row>
    <row r="102" spans="4:5">
      <c r="D102" s="188"/>
      <c r="E102" s="188"/>
    </row>
    <row r="103" spans="4:5">
      <c r="D103" s="188"/>
      <c r="E103" s="188"/>
    </row>
    <row r="104" spans="4:5">
      <c r="D104" s="188"/>
      <c r="E104" s="188"/>
    </row>
    <row r="105" spans="4:5">
      <c r="D105" s="188"/>
      <c r="E105" s="188"/>
    </row>
    <row r="106" spans="4:5">
      <c r="D106" s="188"/>
      <c r="E106" s="188"/>
    </row>
    <row r="107" spans="4:5">
      <c r="D107" s="188"/>
      <c r="E107" s="188"/>
    </row>
    <row r="108" spans="4:5">
      <c r="D108" s="188"/>
      <c r="E108" s="188"/>
    </row>
    <row r="109" spans="4:5">
      <c r="D109" s="188"/>
      <c r="E109" s="188"/>
    </row>
    <row r="110" spans="4:5">
      <c r="D110" s="188"/>
      <c r="E110" s="188"/>
    </row>
    <row r="111" spans="4:5">
      <c r="D111" s="188"/>
      <c r="E111" s="188"/>
    </row>
    <row r="112" spans="4:5">
      <c r="D112" s="188"/>
      <c r="E112" s="188"/>
    </row>
    <row r="113" spans="4:5">
      <c r="D113" s="188"/>
      <c r="E113" s="188"/>
    </row>
    <row r="114" spans="4:5">
      <c r="D114" s="188"/>
      <c r="E114" s="188"/>
    </row>
    <row r="115" spans="4:5">
      <c r="D115" s="188"/>
      <c r="E115" s="188"/>
    </row>
    <row r="116" spans="4:5">
      <c r="D116" s="188"/>
      <c r="E116" s="188"/>
    </row>
    <row r="117" spans="4:5">
      <c r="D117" s="188"/>
      <c r="E117" s="188"/>
    </row>
    <row r="118" spans="4:5">
      <c r="D118" s="188"/>
      <c r="E118" s="188"/>
    </row>
    <row r="119" spans="4:5">
      <c r="D119" s="188"/>
      <c r="E119" s="188"/>
    </row>
    <row r="120" spans="4:5">
      <c r="D120" s="188"/>
      <c r="E120" s="188"/>
    </row>
    <row r="121" spans="4:5">
      <c r="D121" s="188"/>
      <c r="E121" s="188"/>
    </row>
    <row r="122" spans="4:5">
      <c r="D122" s="188"/>
      <c r="E122" s="188"/>
    </row>
    <row r="123" spans="4:5">
      <c r="D123" s="188"/>
      <c r="E123" s="188"/>
    </row>
    <row r="124" spans="4:5">
      <c r="D124" s="188"/>
      <c r="E124" s="188"/>
    </row>
    <row r="125" spans="4:5">
      <c r="D125" s="188"/>
      <c r="E125" s="188"/>
    </row>
    <row r="126" spans="4:5">
      <c r="D126" s="188"/>
      <c r="E126" s="188"/>
    </row>
    <row r="127" spans="4:5">
      <c r="D127" s="188"/>
      <c r="E127" s="188"/>
    </row>
    <row r="128" spans="4:5">
      <c r="D128" s="188"/>
      <c r="E128" s="188"/>
    </row>
    <row r="129" spans="4:5">
      <c r="D129" s="188"/>
      <c r="E129" s="188"/>
    </row>
    <row r="130" spans="4:5">
      <c r="D130" s="188"/>
      <c r="E130" s="188"/>
    </row>
    <row r="131" spans="4:5">
      <c r="D131" s="188"/>
      <c r="E131" s="188"/>
    </row>
    <row r="132" spans="4:5">
      <c r="D132" s="188"/>
      <c r="E132" s="188"/>
    </row>
    <row r="133" spans="4:5">
      <c r="D133" s="188"/>
      <c r="E133" s="188"/>
    </row>
    <row r="134" spans="4:5">
      <c r="D134" s="188"/>
      <c r="E134" s="188"/>
    </row>
    <row r="135" spans="4:5">
      <c r="D135" s="188"/>
      <c r="E135" s="188"/>
    </row>
    <row r="136" spans="4:5">
      <c r="D136" s="188"/>
      <c r="E136" s="188"/>
    </row>
    <row r="137" spans="4:5">
      <c r="D137" s="188"/>
      <c r="E137" s="188"/>
    </row>
    <row r="138" spans="4:5">
      <c r="D138" s="188"/>
      <c r="E138" s="188"/>
    </row>
    <row r="139" spans="4:5">
      <c r="D139" s="188"/>
      <c r="E139" s="188"/>
    </row>
    <row r="140" spans="4:5">
      <c r="D140" s="188"/>
      <c r="E140" s="188"/>
    </row>
    <row r="141" spans="4:5">
      <c r="D141" s="188"/>
      <c r="E141" s="188"/>
    </row>
    <row r="142" spans="4:5">
      <c r="D142" s="188"/>
      <c r="E142" s="188"/>
    </row>
    <row r="143" spans="4:5">
      <c r="D143" s="188"/>
      <c r="E143" s="188"/>
    </row>
    <row r="144" spans="4:5">
      <c r="D144" s="188"/>
      <c r="E144" s="188"/>
    </row>
    <row r="145" spans="4:5">
      <c r="D145" s="188"/>
      <c r="E145" s="188"/>
    </row>
    <row r="146" spans="4:5">
      <c r="D146" s="188"/>
      <c r="E146" s="188"/>
    </row>
    <row r="147" spans="4:5">
      <c r="D147" s="188"/>
      <c r="E147" s="188"/>
    </row>
    <row r="148" spans="4:5">
      <c r="D148" s="188"/>
      <c r="E148" s="188"/>
    </row>
    <row r="149" spans="4:5">
      <c r="D149" s="188"/>
      <c r="E149" s="188"/>
    </row>
    <row r="150" spans="4:5">
      <c r="D150" s="188"/>
      <c r="E150" s="188"/>
    </row>
    <row r="151" spans="4:5">
      <c r="D151" s="188"/>
      <c r="E151" s="188"/>
    </row>
    <row r="152" spans="4:5">
      <c r="D152" s="188"/>
      <c r="E152" s="188"/>
    </row>
    <row r="153" spans="4:5">
      <c r="D153" s="188"/>
      <c r="E153" s="188"/>
    </row>
    <row r="154" spans="4:5">
      <c r="D154" s="188"/>
      <c r="E154" s="188"/>
    </row>
    <row r="155" spans="4:5">
      <c r="D155" s="188"/>
      <c r="E155" s="188"/>
    </row>
    <row r="156" spans="4:5">
      <c r="D156" s="188"/>
      <c r="E156" s="188"/>
    </row>
    <row r="157" spans="4:5">
      <c r="D157" s="188"/>
      <c r="E157" s="188"/>
    </row>
    <row r="158" spans="4:5">
      <c r="D158" s="188"/>
      <c r="E158" s="188"/>
    </row>
    <row r="159" spans="4:5">
      <c r="D159" s="188"/>
      <c r="E159" s="188"/>
    </row>
    <row r="160" spans="4:5">
      <c r="D160" s="188"/>
      <c r="E160" s="188"/>
    </row>
    <row r="161" spans="4:5">
      <c r="D161" s="188"/>
      <c r="E161" s="188"/>
    </row>
    <row r="162" spans="4:5">
      <c r="D162" s="188"/>
      <c r="E162" s="188"/>
    </row>
    <row r="163" spans="4:5">
      <c r="D163" s="188"/>
      <c r="E163" s="188"/>
    </row>
    <row r="164" spans="4:5">
      <c r="D164" s="188"/>
      <c r="E164" s="188"/>
    </row>
    <row r="165" spans="4:5">
      <c r="D165" s="188"/>
      <c r="E165" s="188"/>
    </row>
    <row r="166" spans="4:5">
      <c r="D166" s="188"/>
      <c r="E166" s="188"/>
    </row>
    <row r="167" spans="4:5">
      <c r="D167" s="188"/>
      <c r="E167" s="188"/>
    </row>
    <row r="168" spans="4:5">
      <c r="D168" s="188"/>
      <c r="E168" s="188"/>
    </row>
    <row r="169" spans="4:5">
      <c r="D169" s="188"/>
      <c r="E169" s="188"/>
    </row>
    <row r="170" spans="4:5">
      <c r="D170" s="188"/>
      <c r="E170" s="188"/>
    </row>
    <row r="171" spans="4:5">
      <c r="D171" s="188"/>
      <c r="E171" s="188"/>
    </row>
    <row r="172" spans="4:5">
      <c r="D172" s="188"/>
      <c r="E172" s="188"/>
    </row>
    <row r="173" spans="4:5">
      <c r="D173" s="188"/>
      <c r="E173" s="188"/>
    </row>
    <row r="174" spans="4:5">
      <c r="D174" s="188"/>
      <c r="E174" s="188"/>
    </row>
    <row r="175" spans="4:5">
      <c r="D175" s="188"/>
      <c r="E175" s="188"/>
    </row>
    <row r="176" spans="4:5">
      <c r="D176" s="188"/>
      <c r="E176" s="188"/>
    </row>
    <row r="177" spans="4:5">
      <c r="D177" s="188"/>
      <c r="E177" s="188"/>
    </row>
    <row r="178" spans="4:5">
      <c r="D178" s="188"/>
      <c r="E178" s="188"/>
    </row>
    <row r="179" spans="4:5">
      <c r="D179" s="188"/>
      <c r="E179" s="188"/>
    </row>
    <row r="180" spans="4:5">
      <c r="D180" s="188"/>
      <c r="E180" s="188"/>
    </row>
    <row r="181" spans="4:5">
      <c r="D181" s="188"/>
      <c r="E181" s="188"/>
    </row>
    <row r="182" spans="4:5">
      <c r="D182" s="188"/>
      <c r="E182" s="188"/>
    </row>
    <row r="183" spans="4:5">
      <c r="D183" s="188"/>
      <c r="E183" s="188"/>
    </row>
    <row r="184" spans="4:5">
      <c r="D184" s="188"/>
      <c r="E184" s="188"/>
    </row>
    <row r="185" spans="4:5">
      <c r="D185" s="188"/>
      <c r="E185" s="188"/>
    </row>
    <row r="186" spans="4:5">
      <c r="D186" s="188"/>
      <c r="E186" s="188"/>
    </row>
    <row r="187" spans="4:5">
      <c r="D187" s="188"/>
      <c r="E187" s="188"/>
    </row>
    <row r="188" spans="4:5">
      <c r="D188" s="188"/>
      <c r="E188" s="188"/>
    </row>
    <row r="189" spans="4:5">
      <c r="D189" s="188"/>
      <c r="E189" s="188"/>
    </row>
    <row r="190" spans="4:5">
      <c r="D190" s="188"/>
      <c r="E190" s="188"/>
    </row>
    <row r="191" spans="4:5">
      <c r="D191" s="188"/>
      <c r="E191" s="188"/>
    </row>
    <row r="192" spans="4:5">
      <c r="D192" s="188"/>
      <c r="E192" s="188"/>
    </row>
    <row r="193" spans="4:5">
      <c r="D193" s="188"/>
      <c r="E193" s="188"/>
    </row>
    <row r="194" spans="4:5">
      <c r="D194" s="188"/>
      <c r="E194" s="188"/>
    </row>
    <row r="195" spans="4:5">
      <c r="D195" s="188"/>
      <c r="E195" s="188"/>
    </row>
    <row r="196" spans="4:5">
      <c r="D196" s="188"/>
      <c r="E196" s="188"/>
    </row>
    <row r="197" spans="4:5">
      <c r="D197" s="188"/>
      <c r="E197" s="188"/>
    </row>
    <row r="198" spans="4:5">
      <c r="D198" s="188"/>
      <c r="E198" s="188"/>
    </row>
    <row r="199" spans="4:5">
      <c r="D199" s="188"/>
      <c r="E199" s="188"/>
    </row>
    <row r="200" spans="4:5">
      <c r="D200" s="188"/>
      <c r="E200" s="188"/>
    </row>
    <row r="201" spans="4:5">
      <c r="D201" s="188"/>
      <c r="E201" s="188"/>
    </row>
    <row r="202" spans="4:5">
      <c r="D202" s="188"/>
      <c r="E202" s="188"/>
    </row>
    <row r="203" spans="4:5">
      <c r="D203" s="188"/>
      <c r="E203" s="188"/>
    </row>
    <row r="204" spans="4:5">
      <c r="D204" s="188"/>
      <c r="E204" s="188"/>
    </row>
    <row r="205" spans="4:5">
      <c r="D205" s="188"/>
      <c r="E205" s="188"/>
    </row>
    <row r="206" spans="4:5">
      <c r="D206" s="188"/>
      <c r="E206" s="188"/>
    </row>
    <row r="207" spans="4:5">
      <c r="D207" s="188"/>
      <c r="E207" s="188"/>
    </row>
    <row r="208" spans="4:5">
      <c r="D208" s="188"/>
      <c r="E208" s="188"/>
    </row>
    <row r="209" spans="4:5">
      <c r="D209" s="188"/>
      <c r="E209" s="188"/>
    </row>
    <row r="210" spans="4:5">
      <c r="D210" s="188"/>
      <c r="E210" s="188"/>
    </row>
    <row r="211" spans="4:5">
      <c r="D211" s="188"/>
      <c r="E211" s="188"/>
    </row>
    <row r="212" spans="4:5">
      <c r="D212" s="188"/>
      <c r="E212" s="188"/>
    </row>
    <row r="213" spans="4:5">
      <c r="D213" s="188"/>
      <c r="E213" s="188"/>
    </row>
    <row r="214" spans="4:5">
      <c r="D214" s="188"/>
      <c r="E214" s="188"/>
    </row>
    <row r="215" spans="4:5">
      <c r="D215" s="188"/>
      <c r="E215" s="188"/>
    </row>
    <row r="216" spans="4:5">
      <c r="D216" s="188"/>
      <c r="E216" s="188"/>
    </row>
    <row r="217" spans="4:5">
      <c r="D217" s="188"/>
      <c r="E217" s="188"/>
    </row>
    <row r="218" spans="4:5">
      <c r="D218" s="188"/>
      <c r="E218" s="188"/>
    </row>
    <row r="219" spans="4:5">
      <c r="D219" s="188"/>
      <c r="E219" s="188"/>
    </row>
    <row r="220" spans="4:5">
      <c r="D220" s="188"/>
      <c r="E220" s="188"/>
    </row>
    <row r="221" spans="4:5">
      <c r="D221" s="188"/>
      <c r="E221" s="188"/>
    </row>
    <row r="222" spans="4:5">
      <c r="D222" s="188"/>
      <c r="E222" s="188"/>
    </row>
    <row r="223" spans="4:5">
      <c r="D223" s="188"/>
      <c r="E223" s="188"/>
    </row>
  </sheetData>
  <sheetProtection password="CF35" sheet="1" insertRows="0" selectLockedCells="1"/>
  <mergeCells count="5">
    <mergeCell ref="I9:I10"/>
    <mergeCell ref="P9:P10"/>
    <mergeCell ref="Q9:Q10"/>
    <mergeCell ref="A9:A10"/>
    <mergeCell ref="B9:B10"/>
  </mergeCells>
  <phoneticPr fontId="11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6:E32 G26:H32 J26:L32 N26:O32 G18:H19 J18:L19 C18:E19 N18:O19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6692913385826772" header="0.31496062992125984" footer="0.31496062992125984"/>
  <pageSetup scale="62" orientation="landscape" horizontalDpi="300" verticalDpi="300" r:id="rId1"/>
  <headerFooter alignWithMargins="0">
    <oddFooter>&amp;RКИС-ННА, стр. &amp;P от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O80"/>
  <sheetViews>
    <sheetView zoomScale="80" zoomScaleNormal="80" workbookViewId="0">
      <selection activeCell="E35" sqref="E35"/>
    </sheetView>
  </sheetViews>
  <sheetFormatPr defaultColWidth="9.109375" defaultRowHeight="15.6"/>
  <cols>
    <col min="1" max="1" width="56.33203125" style="109" customWidth="1"/>
    <col min="2" max="2" width="14.5546875" style="109" customWidth="1"/>
    <col min="3" max="3" width="16.88671875" style="109" customWidth="1"/>
    <col min="4" max="6" width="14.6640625" style="109" customWidth="1"/>
    <col min="7" max="16384" width="9.109375" style="109"/>
  </cols>
  <sheetData>
    <row r="1" spans="1:15" s="149" customFormat="1">
      <c r="A1" s="225"/>
      <c r="B1" s="225"/>
      <c r="C1" s="225"/>
      <c r="D1" s="225"/>
      <c r="E1" s="225"/>
      <c r="F1" s="226" t="s">
        <v>1457</v>
      </c>
      <c r="G1" s="144"/>
      <c r="H1" s="144"/>
      <c r="I1" s="144"/>
      <c r="J1" s="144"/>
      <c r="K1" s="144"/>
      <c r="L1" s="144"/>
      <c r="M1" s="144"/>
      <c r="N1" s="144"/>
      <c r="O1" s="144"/>
    </row>
    <row r="2" spans="1:15" ht="15" customHeight="1">
      <c r="A2" s="80" t="s">
        <v>253</v>
      </c>
      <c r="B2" s="85"/>
      <c r="C2" s="87"/>
      <c r="D2" s="84"/>
      <c r="E2" s="218"/>
      <c r="F2" s="218"/>
    </row>
    <row r="3" spans="1:15" ht="15" customHeight="1">
      <c r="A3" s="40" t="str">
        <f>CONCATENATE("на ",UPPER(dfName))</f>
        <v>на ДФ АСТРА ГЛОБАЛ ЕКУИТИ</v>
      </c>
      <c r="B3" s="85"/>
      <c r="C3" s="87"/>
      <c r="D3" s="84"/>
      <c r="E3" s="218"/>
      <c r="F3" s="218"/>
    </row>
    <row r="4" spans="1:15">
      <c r="A4" s="89" t="str">
        <f>CONCATENATE("към ",TEXT(EndDate,"dd.mm.yyyy")," г.")</f>
        <v>към 31.12.2021 г.</v>
      </c>
      <c r="B4" s="85"/>
      <c r="C4" s="87"/>
      <c r="D4" s="88"/>
      <c r="E4" s="218"/>
      <c r="F4" s="218"/>
    </row>
    <row r="5" spans="1:15">
      <c r="A5" s="150"/>
      <c r="B5" s="150"/>
      <c r="D5" s="74" t="s">
        <v>914</v>
      </c>
      <c r="E5" s="536">
        <f>ReportedCompletionDate</f>
        <v>44566</v>
      </c>
      <c r="F5" s="537"/>
    </row>
    <row r="6" spans="1:15">
      <c r="A6" s="150"/>
      <c r="B6" s="150"/>
      <c r="D6" s="488" t="s">
        <v>248</v>
      </c>
      <c r="E6" s="489" t="str">
        <f>authorName</f>
        <v>МАРИЯ ХАРДАЛИЕВА</v>
      </c>
    </row>
    <row r="7" spans="1:15">
      <c r="C7" s="141"/>
      <c r="D7" s="488" t="s">
        <v>250</v>
      </c>
      <c r="E7" s="490" t="str">
        <f>udManager</f>
        <v>ИВО СТОЯНОВ БЛАГОЕВ</v>
      </c>
      <c r="F7" s="538"/>
    </row>
    <row r="8" spans="1:15">
      <c r="A8" s="151" t="s">
        <v>66</v>
      </c>
      <c r="B8" s="151"/>
      <c r="C8" s="128"/>
      <c r="F8" s="132" t="s">
        <v>57</v>
      </c>
    </row>
    <row r="9" spans="1:15">
      <c r="A9" s="661" t="s">
        <v>67</v>
      </c>
      <c r="B9" s="673" t="s">
        <v>223</v>
      </c>
      <c r="C9" s="671" t="s">
        <v>68</v>
      </c>
      <c r="D9" s="668" t="s">
        <v>69</v>
      </c>
      <c r="E9" s="669"/>
      <c r="F9" s="670"/>
    </row>
    <row r="10" spans="1:15" ht="31.2">
      <c r="A10" s="661"/>
      <c r="B10" s="673" t="s">
        <v>223</v>
      </c>
      <c r="C10" s="672"/>
      <c r="D10" s="135" t="s">
        <v>254</v>
      </c>
      <c r="E10" s="135" t="s">
        <v>255</v>
      </c>
      <c r="F10" s="135" t="s">
        <v>70</v>
      </c>
    </row>
    <row r="11" spans="1:15" s="152" customFormat="1">
      <c r="A11" s="368" t="s">
        <v>5</v>
      </c>
      <c r="B11" s="377" t="s">
        <v>162</v>
      </c>
      <c r="C11" s="539">
        <v>1</v>
      </c>
      <c r="D11" s="539">
        <v>2</v>
      </c>
      <c r="E11" s="539">
        <v>3</v>
      </c>
      <c r="F11" s="368">
        <v>4</v>
      </c>
    </row>
    <row r="12" spans="1:15">
      <c r="A12" s="153" t="s">
        <v>85</v>
      </c>
      <c r="B12" s="73"/>
      <c r="C12" s="137" t="s">
        <v>65</v>
      </c>
      <c r="D12" s="137" t="s">
        <v>65</v>
      </c>
      <c r="E12" s="137" t="s">
        <v>65</v>
      </c>
      <c r="F12" s="125"/>
    </row>
    <row r="13" spans="1:15">
      <c r="A13" s="154" t="s">
        <v>154</v>
      </c>
      <c r="B13" s="374" t="s">
        <v>887</v>
      </c>
      <c r="C13" s="282">
        <f>SUM(D13:F13)</f>
        <v>0</v>
      </c>
      <c r="D13" s="239"/>
      <c r="E13" s="239"/>
      <c r="F13" s="285"/>
    </row>
    <row r="14" spans="1:15">
      <c r="A14" s="154" t="s">
        <v>155</v>
      </c>
      <c r="B14" s="374" t="s">
        <v>888</v>
      </c>
      <c r="C14" s="282">
        <f>SUM(D14:F14)</f>
        <v>0</v>
      </c>
      <c r="D14" s="239"/>
      <c r="E14" s="239"/>
      <c r="F14" s="285"/>
    </row>
    <row r="15" spans="1:15">
      <c r="A15" s="154" t="s">
        <v>156</v>
      </c>
      <c r="B15" s="374" t="s">
        <v>889</v>
      </c>
      <c r="C15" s="282">
        <f>SUM(D15:F15)</f>
        <v>0</v>
      </c>
      <c r="D15" s="239"/>
      <c r="E15" s="239"/>
      <c r="F15" s="285"/>
    </row>
    <row r="16" spans="1:15">
      <c r="A16" s="154" t="s">
        <v>157</v>
      </c>
      <c r="B16" s="374" t="s">
        <v>890</v>
      </c>
      <c r="C16" s="282">
        <f>SUM(C17:C19)</f>
        <v>0</v>
      </c>
      <c r="D16" s="282">
        <f>SUM(D17:D19)</f>
        <v>0</v>
      </c>
      <c r="E16" s="282">
        <f>SUM(E17:E19)</f>
        <v>0</v>
      </c>
      <c r="F16" s="282">
        <f>SUM(F17:F19)</f>
        <v>0</v>
      </c>
    </row>
    <row r="17" spans="1:6">
      <c r="A17" s="286" t="s">
        <v>96</v>
      </c>
      <c r="B17" s="374" t="s">
        <v>891</v>
      </c>
      <c r="C17" s="282">
        <f>SUM(D17:F17)</f>
        <v>0</v>
      </c>
      <c r="D17" s="239"/>
      <c r="E17" s="239"/>
      <c r="F17" s="285"/>
    </row>
    <row r="18" spans="1:6">
      <c r="A18" s="286" t="s">
        <v>104</v>
      </c>
      <c r="B18" s="374" t="s">
        <v>892</v>
      </c>
      <c r="C18" s="282">
        <f>SUM(D18:F18)</f>
        <v>0</v>
      </c>
      <c r="D18" s="239"/>
      <c r="E18" s="239"/>
      <c r="F18" s="285"/>
    </row>
    <row r="19" spans="1:6">
      <c r="A19" s="286" t="s">
        <v>10</v>
      </c>
      <c r="B19" s="374" t="s">
        <v>992</v>
      </c>
      <c r="C19" s="282">
        <f>SUM(D19:F19)</f>
        <v>0</v>
      </c>
      <c r="D19" s="239"/>
      <c r="E19" s="239"/>
      <c r="F19" s="285"/>
    </row>
    <row r="20" spans="1:6">
      <c r="A20" s="154" t="s">
        <v>158</v>
      </c>
      <c r="B20" s="374" t="s">
        <v>893</v>
      </c>
      <c r="C20" s="282">
        <f>SUM(C21:C23)</f>
        <v>0</v>
      </c>
      <c r="D20" s="282">
        <f>SUM(D21:D23)</f>
        <v>0</v>
      </c>
      <c r="E20" s="282">
        <f>SUM(E21:E23)</f>
        <v>0</v>
      </c>
      <c r="F20" s="282">
        <f>SUM(F21:F23)</f>
        <v>0</v>
      </c>
    </row>
    <row r="21" spans="1:6">
      <c r="A21" s="286" t="s">
        <v>99</v>
      </c>
      <c r="B21" s="374" t="s">
        <v>894</v>
      </c>
      <c r="C21" s="282">
        <f>SUM(D21:F21)</f>
        <v>0</v>
      </c>
      <c r="D21" s="239"/>
      <c r="E21" s="239"/>
      <c r="F21" s="285"/>
    </row>
    <row r="22" spans="1:6">
      <c r="A22" s="286" t="s">
        <v>97</v>
      </c>
      <c r="B22" s="374" t="s">
        <v>895</v>
      </c>
      <c r="C22" s="282">
        <f>SUM(D22:F22)</f>
        <v>0</v>
      </c>
      <c r="D22" s="239"/>
      <c r="E22" s="239"/>
      <c r="F22" s="285"/>
    </row>
    <row r="23" spans="1:6">
      <c r="A23" s="286" t="s">
        <v>10</v>
      </c>
      <c r="B23" s="374" t="s">
        <v>896</v>
      </c>
      <c r="C23" s="282">
        <f>SUM(D23:F23)</f>
        <v>0</v>
      </c>
      <c r="D23" s="239"/>
      <c r="E23" s="239"/>
      <c r="F23" s="285"/>
    </row>
    <row r="24" spans="1:6">
      <c r="A24" s="154" t="s">
        <v>119</v>
      </c>
      <c r="B24" s="374" t="s">
        <v>897</v>
      </c>
      <c r="C24" s="282">
        <f>SUM(D24:F24)</f>
        <v>0</v>
      </c>
      <c r="D24" s="239"/>
      <c r="E24" s="239"/>
      <c r="F24" s="285"/>
    </row>
    <row r="25" spans="1:6">
      <c r="A25" s="153" t="s">
        <v>71</v>
      </c>
      <c r="B25" s="374" t="s">
        <v>898</v>
      </c>
      <c r="C25" s="282">
        <f>C13+C14+C15+C16+C20+C24</f>
        <v>0</v>
      </c>
      <c r="D25" s="282">
        <f>D13+D14+D15+D16+D20+D24</f>
        <v>0</v>
      </c>
      <c r="E25" s="282">
        <f>E13+E14+E15+E16+E20+E24</f>
        <v>0</v>
      </c>
      <c r="F25" s="282">
        <f>F13+F14+F15+F16+F20+F24</f>
        <v>0</v>
      </c>
    </row>
    <row r="26" spans="1:6">
      <c r="A26" s="128"/>
      <c r="B26" s="144"/>
      <c r="C26" s="545" t="s">
        <v>65</v>
      </c>
      <c r="D26" s="545" t="s">
        <v>65</v>
      </c>
      <c r="E26" s="545" t="s">
        <v>65</v>
      </c>
      <c r="F26" s="546"/>
    </row>
    <row r="27" spans="1:6">
      <c r="A27" s="151" t="s">
        <v>89</v>
      </c>
      <c r="B27" s="143"/>
      <c r="C27" s="547"/>
      <c r="D27" s="547"/>
      <c r="E27" s="547"/>
      <c r="F27" s="547"/>
    </row>
    <row r="28" spans="1:6">
      <c r="A28" s="661" t="s">
        <v>67</v>
      </c>
      <c r="B28" s="673" t="s">
        <v>223</v>
      </c>
      <c r="C28" s="675" t="s">
        <v>72</v>
      </c>
      <c r="D28" s="662" t="s">
        <v>73</v>
      </c>
      <c r="E28" s="663"/>
      <c r="F28" s="664"/>
    </row>
    <row r="29" spans="1:6" ht="31.2">
      <c r="A29" s="661"/>
      <c r="B29" s="673" t="s">
        <v>223</v>
      </c>
      <c r="C29" s="676"/>
      <c r="D29" s="548" t="s">
        <v>254</v>
      </c>
      <c r="E29" s="548" t="s">
        <v>915</v>
      </c>
      <c r="F29" s="548" t="s">
        <v>74</v>
      </c>
    </row>
    <row r="30" spans="1:6">
      <c r="A30" s="290" t="s">
        <v>5</v>
      </c>
      <c r="B30" s="376" t="s">
        <v>162</v>
      </c>
      <c r="C30" s="549">
        <v>1</v>
      </c>
      <c r="D30" s="549">
        <v>2</v>
      </c>
      <c r="E30" s="549">
        <v>3</v>
      </c>
      <c r="F30" s="549">
        <v>4</v>
      </c>
    </row>
    <row r="31" spans="1:6">
      <c r="A31" s="136" t="s">
        <v>86</v>
      </c>
      <c r="B31" s="73"/>
      <c r="C31" s="547"/>
      <c r="D31" s="550" t="s">
        <v>65</v>
      </c>
      <c r="E31" s="550" t="s">
        <v>65</v>
      </c>
      <c r="F31" s="550" t="s">
        <v>65</v>
      </c>
    </row>
    <row r="32" spans="1:6">
      <c r="A32" s="139" t="s">
        <v>87</v>
      </c>
      <c r="B32" s="374" t="s">
        <v>899</v>
      </c>
      <c r="C32" s="282">
        <f>SUM(D32:F32)</f>
        <v>0</v>
      </c>
      <c r="D32" s="239"/>
      <c r="E32" s="239"/>
      <c r="F32" s="285"/>
    </row>
    <row r="33" spans="1:7">
      <c r="A33" s="137" t="s">
        <v>911</v>
      </c>
      <c r="B33" s="374" t="s">
        <v>900</v>
      </c>
      <c r="C33" s="282">
        <f>SUM(C34:C36)</f>
        <v>0</v>
      </c>
      <c r="D33" s="282">
        <f>SUM(D34:D36)</f>
        <v>0</v>
      </c>
      <c r="E33" s="282">
        <f>SUM(E34:E36)</f>
        <v>0</v>
      </c>
      <c r="F33" s="282">
        <f>SUM(F34:F36)</f>
        <v>0</v>
      </c>
    </row>
    <row r="34" spans="1:7">
      <c r="A34" s="156" t="s">
        <v>159</v>
      </c>
      <c r="B34" s="374" t="s">
        <v>901</v>
      </c>
      <c r="C34" s="282">
        <f>SUM(D34:F34)</f>
        <v>0</v>
      </c>
      <c r="D34" s="239"/>
      <c r="E34" s="239"/>
      <c r="F34" s="285"/>
    </row>
    <row r="35" spans="1:7">
      <c r="A35" s="156" t="s">
        <v>98</v>
      </c>
      <c r="B35" s="374" t="s">
        <v>902</v>
      </c>
      <c r="C35" s="282">
        <f t="shared" ref="C35:C45" si="0">SUM(D35:F35)</f>
        <v>0</v>
      </c>
      <c r="D35" s="239"/>
      <c r="E35" s="239"/>
      <c r="F35" s="285"/>
    </row>
    <row r="36" spans="1:7">
      <c r="A36" s="156" t="s">
        <v>118</v>
      </c>
      <c r="B36" s="374" t="s">
        <v>903</v>
      </c>
      <c r="C36" s="282">
        <f t="shared" si="0"/>
        <v>0</v>
      </c>
      <c r="D36" s="239"/>
      <c r="E36" s="239"/>
      <c r="F36" s="285"/>
    </row>
    <row r="37" spans="1:7">
      <c r="A37" s="137" t="s">
        <v>120</v>
      </c>
      <c r="B37" s="374" t="s">
        <v>904</v>
      </c>
      <c r="C37" s="282">
        <f t="shared" si="0"/>
        <v>0</v>
      </c>
      <c r="D37" s="239"/>
      <c r="E37" s="239"/>
      <c r="F37" s="285"/>
    </row>
    <row r="38" spans="1:7">
      <c r="A38" s="137" t="s">
        <v>139</v>
      </c>
      <c r="B38" s="374" t="s">
        <v>905</v>
      </c>
      <c r="C38" s="282">
        <f t="shared" si="0"/>
        <v>0</v>
      </c>
      <c r="D38" s="239"/>
      <c r="E38" s="239"/>
      <c r="F38" s="285"/>
    </row>
    <row r="39" spans="1:7">
      <c r="A39" s="137" t="s">
        <v>102</v>
      </c>
      <c r="B39" s="374" t="s">
        <v>906</v>
      </c>
      <c r="C39" s="282">
        <f t="shared" si="0"/>
        <v>0</v>
      </c>
      <c r="D39" s="239"/>
      <c r="E39" s="239"/>
      <c r="F39" s="285"/>
    </row>
    <row r="40" spans="1:7">
      <c r="A40" s="139" t="s">
        <v>103</v>
      </c>
      <c r="B40" s="374" t="s">
        <v>907</v>
      </c>
      <c r="C40" s="282">
        <f t="shared" si="0"/>
        <v>0</v>
      </c>
      <c r="D40" s="239"/>
      <c r="E40" s="239"/>
      <c r="F40" s="285"/>
    </row>
    <row r="41" spans="1:7">
      <c r="A41" s="139" t="s">
        <v>993</v>
      </c>
      <c r="B41" s="374" t="s">
        <v>908</v>
      </c>
      <c r="C41" s="282">
        <f t="shared" si="0"/>
        <v>0</v>
      </c>
      <c r="D41" s="239"/>
      <c r="E41" s="239"/>
      <c r="F41" s="285"/>
    </row>
    <row r="42" spans="1:7" ht="31.2">
      <c r="A42" s="139" t="s">
        <v>994</v>
      </c>
      <c r="B42" s="374" t="s">
        <v>909</v>
      </c>
      <c r="C42" s="282">
        <f t="shared" si="0"/>
        <v>0</v>
      </c>
      <c r="D42" s="239"/>
      <c r="E42" s="239"/>
      <c r="F42" s="285"/>
    </row>
    <row r="43" spans="1:7" ht="31.2">
      <c r="A43" s="137" t="s">
        <v>142</v>
      </c>
      <c r="B43" s="374" t="s">
        <v>913</v>
      </c>
      <c r="C43" s="282">
        <f t="shared" si="0"/>
        <v>0</v>
      </c>
      <c r="D43" s="239"/>
      <c r="E43" s="239"/>
      <c r="F43" s="285"/>
    </row>
    <row r="44" spans="1:7" ht="31.2">
      <c r="A44" s="137" t="s">
        <v>995</v>
      </c>
      <c r="B44" s="374" t="s">
        <v>996</v>
      </c>
      <c r="C44" s="282">
        <f t="shared" si="0"/>
        <v>0</v>
      </c>
      <c r="D44" s="239"/>
      <c r="E44" s="239"/>
      <c r="F44" s="285"/>
    </row>
    <row r="45" spans="1:7" s="150" customFormat="1" ht="31.2">
      <c r="A45" s="157" t="s">
        <v>88</v>
      </c>
      <c r="B45" s="374" t="s">
        <v>997</v>
      </c>
      <c r="C45" s="282">
        <f t="shared" si="0"/>
        <v>0</v>
      </c>
      <c r="D45" s="239"/>
      <c r="E45" s="239"/>
      <c r="F45" s="285"/>
    </row>
    <row r="46" spans="1:7" s="150" customFormat="1">
      <c r="A46" s="136" t="s">
        <v>75</v>
      </c>
      <c r="B46" s="374" t="s">
        <v>910</v>
      </c>
      <c r="C46" s="282">
        <f>SUM(C32+C33+C37+C38+C39+C40+C41+C42+C43+C44)</f>
        <v>0</v>
      </c>
      <c r="D46" s="282">
        <f>SUM(D32+D33+D37+D38+D39+D40+D41+D42+D43+D44)</f>
        <v>0</v>
      </c>
      <c r="E46" s="282">
        <f>SUM(E32+E33+E37+E38+E39+E40+E41+E42+E43+E44)</f>
        <v>0</v>
      </c>
      <c r="F46" s="282">
        <f>SUM(F32+F33+F37+F38+F39+F40+F41+F42+F43+F44)</f>
        <v>0</v>
      </c>
    </row>
    <row r="47" spans="1:7">
      <c r="A47" s="128"/>
      <c r="B47" s="128"/>
      <c r="C47" s="141"/>
      <c r="D47" s="141"/>
      <c r="E47" s="141"/>
      <c r="F47" s="141"/>
      <c r="G47" s="128"/>
    </row>
    <row r="48" spans="1:7">
      <c r="C48" s="158"/>
      <c r="D48" s="158"/>
      <c r="E48" s="127"/>
      <c r="F48" s="127"/>
      <c r="G48" s="128"/>
    </row>
    <row r="49" spans="1:7" ht="16.2">
      <c r="A49" s="674" t="s">
        <v>912</v>
      </c>
      <c r="B49" s="674"/>
      <c r="C49" s="674"/>
      <c r="D49" s="674"/>
      <c r="E49" s="674"/>
      <c r="F49" s="674"/>
      <c r="G49" s="159"/>
    </row>
    <row r="50" spans="1:7">
      <c r="A50" s="128"/>
      <c r="B50" s="128"/>
      <c r="C50" s="141"/>
      <c r="D50" s="141"/>
      <c r="E50" s="141"/>
      <c r="F50" s="141"/>
      <c r="G50" s="128"/>
    </row>
    <row r="51" spans="1:7">
      <c r="A51" s="128"/>
      <c r="B51" s="128"/>
      <c r="C51" s="141" t="s">
        <v>65</v>
      </c>
      <c r="D51" s="141" t="s">
        <v>65</v>
      </c>
      <c r="E51" s="141" t="s">
        <v>65</v>
      </c>
      <c r="F51" s="141" t="s">
        <v>65</v>
      </c>
      <c r="G51" s="128"/>
    </row>
    <row r="52" spans="1:7">
      <c r="A52" s="128"/>
      <c r="B52" s="128"/>
      <c r="C52" s="141" t="s">
        <v>65</v>
      </c>
      <c r="D52" s="141" t="s">
        <v>65</v>
      </c>
      <c r="E52" s="141" t="s">
        <v>65</v>
      </c>
      <c r="F52" s="141" t="s">
        <v>65</v>
      </c>
      <c r="G52" s="128"/>
    </row>
    <row r="53" spans="1:7">
      <c r="A53" s="128"/>
      <c r="B53" s="128"/>
      <c r="C53" s="134"/>
      <c r="D53" s="141" t="s">
        <v>65</v>
      </c>
      <c r="E53" s="141" t="s">
        <v>65</v>
      </c>
      <c r="F53" s="141" t="s">
        <v>65</v>
      </c>
      <c r="G53" s="128"/>
    </row>
    <row r="56" spans="1:7">
      <c r="A56" s="140"/>
      <c r="B56" s="140"/>
      <c r="C56" s="142"/>
      <c r="D56" s="142"/>
      <c r="E56" s="142"/>
      <c r="F56" s="142"/>
      <c r="G56" s="144"/>
    </row>
    <row r="57" spans="1:7">
      <c r="A57" s="140"/>
      <c r="B57" s="140"/>
      <c r="C57" s="142"/>
      <c r="D57" s="142"/>
      <c r="E57" s="142"/>
      <c r="F57" s="142"/>
      <c r="G57" s="144"/>
    </row>
    <row r="58" spans="1:7">
      <c r="A58" s="140"/>
      <c r="B58" s="140"/>
      <c r="C58" s="142"/>
      <c r="D58" s="142"/>
      <c r="E58" s="142"/>
      <c r="F58" s="142"/>
      <c r="G58" s="144"/>
    </row>
    <row r="59" spans="1:7">
      <c r="A59" s="140"/>
      <c r="B59" s="140"/>
      <c r="C59" s="142"/>
      <c r="D59" s="142"/>
      <c r="E59" s="142"/>
      <c r="F59" s="142"/>
      <c r="G59" s="144"/>
    </row>
    <row r="60" spans="1:7">
      <c r="A60" s="140"/>
      <c r="B60" s="140"/>
      <c r="C60" s="142"/>
      <c r="D60" s="142"/>
      <c r="E60" s="142"/>
      <c r="F60" s="142"/>
      <c r="G60" s="144"/>
    </row>
    <row r="61" spans="1:7" s="150" customFormat="1">
      <c r="A61" s="140"/>
      <c r="B61" s="140"/>
      <c r="C61" s="142"/>
      <c r="D61" s="142"/>
      <c r="E61" s="142"/>
      <c r="F61" s="142"/>
      <c r="G61" s="160"/>
    </row>
    <row r="62" spans="1:7">
      <c r="A62" s="140"/>
      <c r="B62" s="140"/>
      <c r="C62" s="142"/>
      <c r="D62" s="142"/>
      <c r="E62" s="142"/>
      <c r="F62" s="142"/>
      <c r="G62" s="144"/>
    </row>
    <row r="63" spans="1:7">
      <c r="A63" s="142"/>
      <c r="B63" s="142"/>
      <c r="C63" s="142"/>
      <c r="D63" s="142"/>
      <c r="E63" s="142"/>
      <c r="F63" s="142"/>
      <c r="G63" s="144"/>
    </row>
    <row r="64" spans="1:7">
      <c r="A64" s="140"/>
      <c r="B64" s="140"/>
      <c r="C64" s="142"/>
      <c r="D64" s="142"/>
      <c r="E64" s="142"/>
      <c r="F64" s="142"/>
      <c r="G64" s="144"/>
    </row>
    <row r="65" spans="1:7">
      <c r="A65" s="142"/>
      <c r="B65" s="142"/>
      <c r="C65" s="142"/>
      <c r="D65" s="142"/>
      <c r="E65" s="142"/>
      <c r="F65" s="142"/>
      <c r="G65" s="144"/>
    </row>
    <row r="66" spans="1:7">
      <c r="A66" s="143"/>
      <c r="B66" s="143"/>
      <c r="C66" s="160"/>
      <c r="D66" s="142"/>
      <c r="E66" s="142"/>
      <c r="F66" s="142"/>
      <c r="G66" s="144"/>
    </row>
    <row r="67" spans="1:7">
      <c r="A67" s="144"/>
      <c r="B67" s="144"/>
      <c r="C67" s="667"/>
      <c r="D67" s="667"/>
      <c r="E67" s="667"/>
      <c r="F67" s="667"/>
      <c r="G67" s="144"/>
    </row>
    <row r="68" spans="1:7" ht="26.25" customHeight="1">
      <c r="A68" s="665"/>
      <c r="B68" s="665"/>
      <c r="C68" s="666"/>
      <c r="D68" s="666"/>
      <c r="E68" s="666"/>
      <c r="F68" s="666"/>
      <c r="G68" s="144"/>
    </row>
    <row r="69" spans="1:7" ht="13.5" customHeight="1">
      <c r="A69" s="144"/>
      <c r="B69" s="144"/>
      <c r="C69" s="144"/>
      <c r="D69" s="144"/>
      <c r="E69" s="144"/>
      <c r="F69" s="144"/>
      <c r="G69" s="144"/>
    </row>
    <row r="70" spans="1:7">
      <c r="A70" s="141"/>
      <c r="B70" s="141"/>
    </row>
    <row r="71" spans="1:7">
      <c r="A71" s="141"/>
      <c r="B71" s="141"/>
    </row>
    <row r="72" spans="1:7">
      <c r="A72" s="141"/>
      <c r="B72" s="141"/>
    </row>
    <row r="73" spans="1:7" ht="13.5" customHeight="1">
      <c r="A73" s="145"/>
      <c r="B73" s="145"/>
      <c r="C73" s="145"/>
      <c r="D73" s="161"/>
      <c r="E73" s="161"/>
      <c r="F73" s="147"/>
    </row>
    <row r="74" spans="1:7" s="162" customFormat="1" ht="35.25" customHeight="1">
      <c r="A74" s="146"/>
      <c r="B74" s="146"/>
      <c r="C74" s="146"/>
      <c r="D74" s="146"/>
      <c r="E74" s="146"/>
      <c r="F74" s="146"/>
    </row>
    <row r="75" spans="1:7" s="150" customFormat="1">
      <c r="A75" s="147"/>
      <c r="B75" s="147"/>
      <c r="C75" s="147"/>
      <c r="D75" s="147"/>
      <c r="E75" s="147"/>
      <c r="F75" s="147"/>
    </row>
    <row r="76" spans="1:7">
      <c r="A76" s="148"/>
      <c r="B76" s="148"/>
      <c r="C76" s="148"/>
      <c r="D76" s="148"/>
      <c r="E76" s="148"/>
      <c r="F76" s="148"/>
    </row>
    <row r="77" spans="1:7">
      <c r="A77" s="148"/>
      <c r="B77" s="148"/>
      <c r="C77" s="148"/>
      <c r="D77" s="148"/>
      <c r="E77" s="148"/>
      <c r="F77" s="148"/>
    </row>
    <row r="78" spans="1:7">
      <c r="A78" s="148"/>
      <c r="B78" s="148"/>
      <c r="C78" s="148"/>
      <c r="D78" s="148"/>
      <c r="E78" s="148"/>
      <c r="F78" s="148"/>
    </row>
    <row r="79" spans="1:7">
      <c r="A79" s="145"/>
      <c r="B79" s="145"/>
      <c r="C79" s="148"/>
      <c r="D79" s="148"/>
      <c r="E79" s="148"/>
      <c r="F79" s="148"/>
    </row>
    <row r="80" spans="1:7" ht="27" customHeight="1">
      <c r="A80" s="128"/>
      <c r="B80" s="128"/>
      <c r="C80" s="128"/>
      <c r="D80" s="128"/>
      <c r="E80" s="128"/>
      <c r="F80" s="128"/>
    </row>
  </sheetData>
  <sheetProtection password="CF35" sheet="1" insertRows="0" selectLockedCells="1"/>
  <mergeCells count="12">
    <mergeCell ref="A28:A29"/>
    <mergeCell ref="B28:B29"/>
    <mergeCell ref="A9:A10"/>
    <mergeCell ref="D28:F28"/>
    <mergeCell ref="A68:F68"/>
    <mergeCell ref="C67:D67"/>
    <mergeCell ref="E67:F67"/>
    <mergeCell ref="D9:F9"/>
    <mergeCell ref="C9:C10"/>
    <mergeCell ref="B9:B10"/>
    <mergeCell ref="A49:F49"/>
    <mergeCell ref="C28:C29"/>
  </mergeCells>
  <phoneticPr fontId="11" type="noConversion"/>
  <printOptions horizontalCentered="1" verticalCentered="1"/>
  <pageMargins left="0.59055118110236227" right="0.59055118110236227" top="0.78740157480314965" bottom="0.78740157480314965" header="0.39370078740157483" footer="0.39370078740157483"/>
  <pageSetup paperSize="9" scale="65" orientation="portrait" horizontalDpi="300" verticalDpi="300" r:id="rId1"/>
  <headerFooter alignWithMargins="0">
    <oddFooter>&amp;RКИС-ВЗ, стр. &amp;P от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1"/>
  <dimension ref="A1:AA270"/>
  <sheetViews>
    <sheetView topLeftCell="D1" zoomScale="80" zoomScaleNormal="80" workbookViewId="0">
      <pane ySplit="10" topLeftCell="A11" activePane="bottomLeft" state="frozen"/>
      <selection activeCell="D1" sqref="D1"/>
      <selection pane="bottomLeft" activeCell="V213" sqref="V213"/>
    </sheetView>
  </sheetViews>
  <sheetFormatPr defaultColWidth="9.109375" defaultRowHeight="15.6"/>
  <cols>
    <col min="1" max="3" width="19.6640625" style="59" hidden="1" customWidth="1"/>
    <col min="4" max="4" width="5.6640625" style="42" customWidth="1"/>
    <col min="5" max="5" width="46.6640625" style="42" customWidth="1"/>
    <col min="6" max="6" width="20.6640625" style="42" customWidth="1"/>
    <col min="7" max="7" width="9.109375" style="42"/>
    <col min="8" max="8" width="5.88671875" style="42" customWidth="1"/>
    <col min="9" max="9" width="12.6640625" style="42" customWidth="1"/>
    <col min="10" max="10" width="19.5546875" style="42" customWidth="1"/>
    <col min="11" max="11" width="10.6640625" style="42" customWidth="1"/>
    <col min="12" max="12" width="7.6640625" style="42" customWidth="1"/>
    <col min="13" max="13" width="10.109375" style="42" customWidth="1"/>
    <col min="14" max="14" width="12.44140625" style="42" bestFit="1" customWidth="1"/>
    <col min="15" max="15" width="8.109375" style="42" bestFit="1" customWidth="1"/>
    <col min="16" max="16" width="12.44140625" style="42" bestFit="1" customWidth="1"/>
    <col min="17" max="17" width="12" style="42" bestFit="1" customWidth="1"/>
    <col min="18" max="18" width="10" style="42" customWidth="1"/>
    <col min="19" max="19" width="12.6640625" style="42" customWidth="1"/>
    <col min="20" max="20" width="15.109375" style="42" customWidth="1"/>
    <col min="21" max="21" width="13.6640625" style="42" customWidth="1"/>
    <col min="22" max="22" width="18.88671875" style="42" customWidth="1"/>
    <col min="23" max="23" width="14.88671875" style="42" customWidth="1"/>
    <col min="24" max="24" width="14.6640625" style="42" customWidth="1"/>
    <col min="25" max="16384" width="9.109375" style="42"/>
  </cols>
  <sheetData>
    <row r="1" spans="1:27" s="59" customFormat="1" ht="15.75" customHeight="1">
      <c r="X1" s="60" t="s">
        <v>1458</v>
      </c>
      <c r="AA1" s="60"/>
    </row>
    <row r="2" spans="1:27" s="59" customFormat="1">
      <c r="A2" s="68"/>
      <c r="B2" s="68"/>
      <c r="C2" s="68"/>
      <c r="D2" s="40" t="s">
        <v>256</v>
      </c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61"/>
      <c r="U2" s="62"/>
      <c r="V2" s="64"/>
      <c r="W2" s="64"/>
      <c r="X2" s="64"/>
      <c r="Y2" s="41"/>
      <c r="Z2" s="63"/>
      <c r="AA2" s="63"/>
    </row>
    <row r="3" spans="1:27" s="59" customFormat="1">
      <c r="A3" s="68"/>
      <c r="B3" s="68"/>
      <c r="C3" s="68"/>
      <c r="D3" s="40" t="str">
        <f>CONCATENATE("на ",UPPER(dfName))</f>
        <v>на ДФ АСТРА ГЛОБАЛ ЕКУИТИ</v>
      </c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61"/>
      <c r="U3" s="62"/>
      <c r="V3" s="64"/>
      <c r="W3" s="64"/>
      <c r="X3" s="64"/>
      <c r="Y3" s="64"/>
      <c r="Z3" s="65"/>
      <c r="AA3" s="65"/>
    </row>
    <row r="4" spans="1:27" s="59" customFormat="1" ht="15.75" customHeight="1">
      <c r="A4" s="68"/>
      <c r="B4" s="68"/>
      <c r="C4" s="68"/>
      <c r="D4" s="40" t="str">
        <f>CONCATENATE("към ",TEXT(EndDate,"dd.mm.yyyy")," г.")</f>
        <v>към 31.12.2021 г.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61"/>
      <c r="U4" s="40"/>
      <c r="V4" s="74" t="s">
        <v>914</v>
      </c>
      <c r="W4" s="221">
        <f>ReportedCompletionDate</f>
        <v>44566</v>
      </c>
      <c r="X4" s="64"/>
      <c r="Y4" s="41"/>
      <c r="Z4" s="63"/>
      <c r="AA4" s="63"/>
    </row>
    <row r="5" spans="1:27" s="59" customFormat="1"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66"/>
      <c r="U5" s="41"/>
      <c r="V5" s="74" t="s">
        <v>248</v>
      </c>
      <c r="W5" s="75" t="str">
        <f>authorName</f>
        <v>МАРИЯ ХАРДАЛИЕВА</v>
      </c>
      <c r="X5" s="64"/>
      <c r="AA5" s="63"/>
    </row>
    <row r="6" spans="1:27" s="59" customFormat="1">
      <c r="D6" s="67"/>
      <c r="E6" s="540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8"/>
      <c r="U6" s="41"/>
      <c r="V6" s="74" t="s">
        <v>250</v>
      </c>
      <c r="W6" s="76" t="str">
        <f>udManager</f>
        <v>ИВО СТОЯНОВ БЛАГОЕВ</v>
      </c>
      <c r="X6" s="67"/>
      <c r="Y6" s="67"/>
      <c r="Z6" s="69"/>
      <c r="AA6" s="69"/>
    </row>
    <row r="7" spans="1:27" s="59" customFormat="1"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8"/>
      <c r="U7" s="70"/>
      <c r="V7" s="70"/>
      <c r="W7" s="67"/>
      <c r="X7" s="67"/>
      <c r="Y7" s="67"/>
      <c r="Z7" s="63"/>
    </row>
    <row r="8" spans="1:27" ht="30" customHeight="1">
      <c r="D8" s="678" t="s">
        <v>257</v>
      </c>
      <c r="E8" s="686" t="s">
        <v>258</v>
      </c>
      <c r="F8" s="687"/>
      <c r="G8" s="687"/>
      <c r="H8" s="687"/>
      <c r="I8" s="687"/>
      <c r="J8" s="687"/>
      <c r="K8" s="687"/>
      <c r="L8" s="687"/>
      <c r="M8" s="688"/>
      <c r="N8" s="680" t="s">
        <v>879</v>
      </c>
      <c r="O8" s="680" t="s">
        <v>777</v>
      </c>
      <c r="P8" s="681" t="s">
        <v>772</v>
      </c>
      <c r="Q8" s="682"/>
      <c r="R8" s="682"/>
      <c r="S8" s="682"/>
      <c r="T8" s="682"/>
      <c r="U8" s="683"/>
      <c r="V8" s="684" t="s">
        <v>774</v>
      </c>
      <c r="W8" s="680" t="s">
        <v>773</v>
      </c>
      <c r="X8" s="680" t="s">
        <v>761</v>
      </c>
      <c r="Y8" s="71"/>
      <c r="Z8" s="71"/>
      <c r="AA8" s="71"/>
    </row>
    <row r="9" spans="1:27" ht="104.25" customHeight="1">
      <c r="D9" s="679"/>
      <c r="E9" s="44" t="s">
        <v>259</v>
      </c>
      <c r="F9" s="45" t="s">
        <v>121</v>
      </c>
      <c r="G9" s="77" t="s">
        <v>1346</v>
      </c>
      <c r="H9" s="78" t="s">
        <v>260</v>
      </c>
      <c r="I9" s="44" t="s">
        <v>998</v>
      </c>
      <c r="J9" s="44" t="s">
        <v>1465</v>
      </c>
      <c r="K9" s="77" t="s">
        <v>1466</v>
      </c>
      <c r="L9" s="77" t="s">
        <v>1467</v>
      </c>
      <c r="M9" s="77" t="s">
        <v>1468</v>
      </c>
      <c r="N9" s="680"/>
      <c r="O9" s="680"/>
      <c r="P9" s="43" t="s">
        <v>778</v>
      </c>
      <c r="Q9" s="43" t="s">
        <v>779</v>
      </c>
      <c r="R9" s="43" t="s">
        <v>105</v>
      </c>
      <c r="S9" s="43" t="s">
        <v>106</v>
      </c>
      <c r="T9" s="43" t="s">
        <v>780</v>
      </c>
      <c r="U9" s="43" t="s">
        <v>781</v>
      </c>
      <c r="V9" s="685"/>
      <c r="W9" s="680"/>
      <c r="X9" s="680"/>
    </row>
    <row r="10" spans="1:27">
      <c r="A10" s="72" t="s">
        <v>785</v>
      </c>
      <c r="B10" s="72" t="s">
        <v>786</v>
      </c>
      <c r="C10" s="72" t="s">
        <v>787</v>
      </c>
      <c r="D10" s="45">
        <v>1</v>
      </c>
      <c r="E10" s="45">
        <v>2</v>
      </c>
      <c r="F10" s="45">
        <v>3</v>
      </c>
      <c r="G10" s="45">
        <v>4</v>
      </c>
      <c r="H10" s="45">
        <v>5</v>
      </c>
      <c r="I10" s="45">
        <v>6</v>
      </c>
      <c r="J10" s="45">
        <v>7</v>
      </c>
      <c r="K10" s="45">
        <v>8</v>
      </c>
      <c r="L10" s="45">
        <v>9</v>
      </c>
      <c r="M10" s="45">
        <v>10</v>
      </c>
      <c r="N10" s="45">
        <v>11</v>
      </c>
      <c r="O10" s="45">
        <v>12</v>
      </c>
      <c r="P10" s="45">
        <v>13</v>
      </c>
      <c r="Q10" s="45">
        <v>14</v>
      </c>
      <c r="R10" s="45">
        <v>15</v>
      </c>
      <c r="S10" s="45">
        <v>16</v>
      </c>
      <c r="T10" s="45">
        <v>17</v>
      </c>
      <c r="U10" s="45">
        <v>18</v>
      </c>
      <c r="V10" s="45">
        <v>19</v>
      </c>
      <c r="W10" s="45">
        <v>20</v>
      </c>
      <c r="X10" s="45">
        <v>21</v>
      </c>
    </row>
    <row r="11" spans="1:27">
      <c r="A11" s="72"/>
      <c r="B11" s="72"/>
      <c r="C11" s="72"/>
      <c r="D11" s="615"/>
      <c r="E11" s="615" t="s">
        <v>1472</v>
      </c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</row>
    <row r="12" spans="1:27">
      <c r="A12" s="59" t="str">
        <f>IF(ISBLANK(E12),"",dfName)</f>
        <v/>
      </c>
      <c r="B12" s="59" t="str">
        <f>IF(ISBLANK(E12),"",dfRG)</f>
        <v/>
      </c>
      <c r="C12" s="59" t="str">
        <f>IF(ISBLANK(E12),"",EndDate)</f>
        <v/>
      </c>
      <c r="D12" s="53">
        <v>1</v>
      </c>
      <c r="E12" s="55"/>
      <c r="F12" s="55"/>
      <c r="G12" s="56"/>
      <c r="H12" s="56"/>
      <c r="I12" s="56"/>
      <c r="J12" s="56"/>
      <c r="K12" s="56"/>
      <c r="L12" s="56"/>
      <c r="M12" s="56"/>
      <c r="N12" s="297"/>
      <c r="O12" s="57"/>
      <c r="P12" s="297"/>
      <c r="Q12" s="297"/>
      <c r="R12" s="291"/>
      <c r="S12" s="46"/>
      <c r="T12" s="46"/>
      <c r="U12" s="46"/>
      <c r="V12" s="304"/>
      <c r="W12" s="304"/>
      <c r="X12" s="58"/>
    </row>
    <row r="13" spans="1:27">
      <c r="A13" s="59" t="str">
        <f>IF(ISBLANK(E13),"",dfName)</f>
        <v/>
      </c>
      <c r="B13" s="59" t="str">
        <f>IF(ISBLANK(E13),"",dfRG)</f>
        <v/>
      </c>
      <c r="C13" s="59" t="str">
        <f>IF(ISBLANK(E13),"",EndDate)</f>
        <v/>
      </c>
      <c r="D13" s="55">
        <v>2</v>
      </c>
      <c r="E13" s="55"/>
      <c r="F13" s="55"/>
      <c r="G13" s="56"/>
      <c r="H13" s="56"/>
      <c r="I13" s="56"/>
      <c r="J13" s="56"/>
      <c r="K13" s="56"/>
      <c r="L13" s="56"/>
      <c r="M13" s="56"/>
      <c r="N13" s="297"/>
      <c r="O13" s="57"/>
      <c r="P13" s="297"/>
      <c r="Q13" s="297"/>
      <c r="R13" s="291"/>
      <c r="S13" s="46"/>
      <c r="T13" s="46"/>
      <c r="U13" s="46"/>
      <c r="V13" s="304"/>
      <c r="W13" s="304"/>
      <c r="X13" s="58"/>
    </row>
    <row r="14" spans="1:27">
      <c r="A14" s="59" t="str">
        <f t="shared" ref="A14:A77" si="0">IF(ISBLANK(E14),"",dfName)</f>
        <v/>
      </c>
      <c r="B14" s="59" t="str">
        <f t="shared" ref="B14:B77" si="1">IF(ISBLANK(E14),"",dfRG)</f>
        <v/>
      </c>
      <c r="C14" s="59" t="str">
        <f t="shared" ref="C14:C77" si="2">IF(ISBLANK(E14),"",EndDate)</f>
        <v/>
      </c>
      <c r="D14" s="55">
        <v>3</v>
      </c>
      <c r="E14" s="55"/>
      <c r="F14" s="55"/>
      <c r="G14" s="56"/>
      <c r="H14" s="56"/>
      <c r="I14" s="56"/>
      <c r="J14" s="56"/>
      <c r="K14" s="56"/>
      <c r="L14" s="56"/>
      <c r="M14" s="56"/>
      <c r="N14" s="297"/>
      <c r="O14" s="57"/>
      <c r="P14" s="297"/>
      <c r="Q14" s="297"/>
      <c r="R14" s="291"/>
      <c r="S14" s="46"/>
      <c r="T14" s="46"/>
      <c r="U14" s="46"/>
      <c r="V14" s="304"/>
      <c r="W14" s="304"/>
      <c r="X14" s="58"/>
    </row>
    <row r="15" spans="1:27">
      <c r="A15" s="59" t="str">
        <f t="shared" si="0"/>
        <v/>
      </c>
      <c r="B15" s="59" t="str">
        <f t="shared" si="1"/>
        <v/>
      </c>
      <c r="C15" s="59" t="str">
        <f t="shared" si="2"/>
        <v/>
      </c>
      <c r="D15" s="55">
        <v>4</v>
      </c>
      <c r="E15" s="55"/>
      <c r="F15" s="55"/>
      <c r="G15" s="56"/>
      <c r="H15" s="56"/>
      <c r="I15" s="56"/>
      <c r="J15" s="56"/>
      <c r="K15" s="56"/>
      <c r="L15" s="56"/>
      <c r="M15" s="56"/>
      <c r="N15" s="297"/>
      <c r="O15" s="57"/>
      <c r="P15" s="297"/>
      <c r="Q15" s="297"/>
      <c r="R15" s="291"/>
      <c r="S15" s="46"/>
      <c r="T15" s="46"/>
      <c r="U15" s="46"/>
      <c r="V15" s="304"/>
      <c r="W15" s="304"/>
      <c r="X15" s="58"/>
    </row>
    <row r="16" spans="1:27">
      <c r="A16" s="59" t="str">
        <f t="shared" si="0"/>
        <v/>
      </c>
      <c r="B16" s="59" t="str">
        <f t="shared" si="1"/>
        <v/>
      </c>
      <c r="C16" s="59" t="str">
        <f t="shared" si="2"/>
        <v/>
      </c>
      <c r="D16" s="55">
        <v>5</v>
      </c>
      <c r="E16" s="55"/>
      <c r="F16" s="55"/>
      <c r="G16" s="56"/>
      <c r="H16" s="56"/>
      <c r="I16" s="56"/>
      <c r="J16" s="56"/>
      <c r="K16" s="56"/>
      <c r="L16" s="56"/>
      <c r="M16" s="56"/>
      <c r="N16" s="297"/>
      <c r="O16" s="57"/>
      <c r="P16" s="297"/>
      <c r="Q16" s="297"/>
      <c r="R16" s="291"/>
      <c r="S16" s="46"/>
      <c r="T16" s="46"/>
      <c r="U16" s="46"/>
      <c r="V16" s="304"/>
      <c r="W16" s="304"/>
      <c r="X16" s="58"/>
    </row>
    <row r="17" spans="1:24">
      <c r="A17" s="59" t="str">
        <f t="shared" si="0"/>
        <v/>
      </c>
      <c r="B17" s="59" t="str">
        <f t="shared" si="1"/>
        <v/>
      </c>
      <c r="C17" s="59" t="str">
        <f t="shared" si="2"/>
        <v/>
      </c>
      <c r="D17" s="55">
        <v>6</v>
      </c>
      <c r="E17" s="55"/>
      <c r="F17" s="55"/>
      <c r="G17" s="56"/>
      <c r="H17" s="56"/>
      <c r="I17" s="56"/>
      <c r="J17" s="56"/>
      <c r="K17" s="56"/>
      <c r="L17" s="56"/>
      <c r="M17" s="56"/>
      <c r="N17" s="297"/>
      <c r="O17" s="57"/>
      <c r="P17" s="297"/>
      <c r="Q17" s="297"/>
      <c r="R17" s="291"/>
      <c r="S17" s="46"/>
      <c r="T17" s="46"/>
      <c r="U17" s="46"/>
      <c r="V17" s="304"/>
      <c r="W17" s="304"/>
      <c r="X17" s="58"/>
    </row>
    <row r="18" spans="1:24">
      <c r="A18" s="59" t="str">
        <f t="shared" si="0"/>
        <v/>
      </c>
      <c r="B18" s="59" t="str">
        <f t="shared" si="1"/>
        <v/>
      </c>
      <c r="C18" s="59" t="str">
        <f t="shared" si="2"/>
        <v/>
      </c>
      <c r="D18" s="55">
        <v>7</v>
      </c>
      <c r="E18" s="55"/>
      <c r="F18" s="55"/>
      <c r="G18" s="56"/>
      <c r="H18" s="56"/>
      <c r="I18" s="56"/>
      <c r="J18" s="56"/>
      <c r="K18" s="56"/>
      <c r="L18" s="56"/>
      <c r="M18" s="56"/>
      <c r="N18" s="297"/>
      <c r="O18" s="57"/>
      <c r="P18" s="297"/>
      <c r="Q18" s="297"/>
      <c r="R18" s="291"/>
      <c r="S18" s="46"/>
      <c r="T18" s="46"/>
      <c r="U18" s="46"/>
      <c r="V18" s="304"/>
      <c r="W18" s="304"/>
      <c r="X18" s="58"/>
    </row>
    <row r="19" spans="1:24">
      <c r="A19" s="59" t="str">
        <f t="shared" si="0"/>
        <v/>
      </c>
      <c r="B19" s="59" t="str">
        <f t="shared" si="1"/>
        <v/>
      </c>
      <c r="C19" s="59" t="str">
        <f t="shared" si="2"/>
        <v/>
      </c>
      <c r="D19" s="55">
        <v>8</v>
      </c>
      <c r="E19" s="55"/>
      <c r="F19" s="55"/>
      <c r="G19" s="56"/>
      <c r="H19" s="56"/>
      <c r="I19" s="56"/>
      <c r="J19" s="56"/>
      <c r="K19" s="56"/>
      <c r="L19" s="56"/>
      <c r="M19" s="56"/>
      <c r="N19" s="297"/>
      <c r="O19" s="57"/>
      <c r="P19" s="297"/>
      <c r="Q19" s="297"/>
      <c r="R19" s="291"/>
      <c r="S19" s="46"/>
      <c r="T19" s="46"/>
      <c r="U19" s="46"/>
      <c r="V19" s="304"/>
      <c r="W19" s="304"/>
      <c r="X19" s="58"/>
    </row>
    <row r="20" spans="1:24">
      <c r="A20" s="59" t="str">
        <f t="shared" si="0"/>
        <v/>
      </c>
      <c r="B20" s="59" t="str">
        <f t="shared" si="1"/>
        <v/>
      </c>
      <c r="C20" s="59" t="str">
        <f t="shared" si="2"/>
        <v/>
      </c>
      <c r="D20" s="55">
        <v>9</v>
      </c>
      <c r="E20" s="55"/>
      <c r="F20" s="55"/>
      <c r="G20" s="56"/>
      <c r="H20" s="56"/>
      <c r="I20" s="56"/>
      <c r="J20" s="56"/>
      <c r="K20" s="56"/>
      <c r="L20" s="56"/>
      <c r="M20" s="56"/>
      <c r="N20" s="297"/>
      <c r="O20" s="57"/>
      <c r="P20" s="297"/>
      <c r="Q20" s="297"/>
      <c r="R20" s="291"/>
      <c r="S20" s="46"/>
      <c r="T20" s="46"/>
      <c r="U20" s="46"/>
      <c r="V20" s="304"/>
      <c r="W20" s="304"/>
      <c r="X20" s="58"/>
    </row>
    <row r="21" spans="1:24">
      <c r="A21" s="59" t="str">
        <f t="shared" si="0"/>
        <v/>
      </c>
      <c r="B21" s="59" t="str">
        <f t="shared" si="1"/>
        <v/>
      </c>
      <c r="C21" s="59" t="str">
        <f t="shared" si="2"/>
        <v/>
      </c>
      <c r="D21" s="55">
        <v>10</v>
      </c>
      <c r="E21" s="55"/>
      <c r="F21" s="55"/>
      <c r="G21" s="56"/>
      <c r="H21" s="56"/>
      <c r="I21" s="56"/>
      <c r="J21" s="56"/>
      <c r="K21" s="56"/>
      <c r="L21" s="56"/>
      <c r="M21" s="56"/>
      <c r="N21" s="297"/>
      <c r="O21" s="57"/>
      <c r="P21" s="297"/>
      <c r="Q21" s="297"/>
      <c r="R21" s="291"/>
      <c r="S21" s="46"/>
      <c r="T21" s="46"/>
      <c r="U21" s="46"/>
      <c r="V21" s="304"/>
      <c r="W21" s="304"/>
      <c r="X21" s="58"/>
    </row>
    <row r="22" spans="1:24">
      <c r="A22" s="59" t="str">
        <f t="shared" si="0"/>
        <v/>
      </c>
      <c r="B22" s="59" t="str">
        <f t="shared" si="1"/>
        <v/>
      </c>
      <c r="C22" s="59" t="str">
        <f t="shared" si="2"/>
        <v/>
      </c>
      <c r="D22" s="55">
        <v>11</v>
      </c>
      <c r="E22" s="55"/>
      <c r="F22" s="55"/>
      <c r="G22" s="56"/>
      <c r="H22" s="56"/>
      <c r="I22" s="56"/>
      <c r="J22" s="56"/>
      <c r="K22" s="56"/>
      <c r="L22" s="56"/>
      <c r="M22" s="56"/>
      <c r="N22" s="297"/>
      <c r="O22" s="57"/>
      <c r="P22" s="297"/>
      <c r="Q22" s="297"/>
      <c r="R22" s="291"/>
      <c r="S22" s="46"/>
      <c r="T22" s="46"/>
      <c r="U22" s="46"/>
      <c r="V22" s="304"/>
      <c r="W22" s="304"/>
      <c r="X22" s="58"/>
    </row>
    <row r="23" spans="1:24">
      <c r="A23" s="59" t="str">
        <f t="shared" si="0"/>
        <v/>
      </c>
      <c r="B23" s="59" t="str">
        <f t="shared" si="1"/>
        <v/>
      </c>
      <c r="C23" s="59" t="str">
        <f t="shared" si="2"/>
        <v/>
      </c>
      <c r="D23" s="55">
        <v>12</v>
      </c>
      <c r="E23" s="55"/>
      <c r="F23" s="55"/>
      <c r="G23" s="56"/>
      <c r="H23" s="56"/>
      <c r="I23" s="56"/>
      <c r="J23" s="56"/>
      <c r="K23" s="56"/>
      <c r="L23" s="56"/>
      <c r="M23" s="56"/>
      <c r="N23" s="297"/>
      <c r="O23" s="57"/>
      <c r="P23" s="297"/>
      <c r="Q23" s="297"/>
      <c r="R23" s="291"/>
      <c r="S23" s="46"/>
      <c r="T23" s="46"/>
      <c r="U23" s="46"/>
      <c r="V23" s="304"/>
      <c r="W23" s="304"/>
      <c r="X23" s="58"/>
    </row>
    <row r="24" spans="1:24">
      <c r="A24" s="59" t="str">
        <f t="shared" si="0"/>
        <v/>
      </c>
      <c r="B24" s="59" t="str">
        <f t="shared" si="1"/>
        <v/>
      </c>
      <c r="C24" s="59" t="str">
        <f t="shared" si="2"/>
        <v/>
      </c>
      <c r="D24" s="55">
        <v>13</v>
      </c>
      <c r="E24" s="55"/>
      <c r="F24" s="55"/>
      <c r="G24" s="56"/>
      <c r="H24" s="56"/>
      <c r="I24" s="56"/>
      <c r="J24" s="56"/>
      <c r="K24" s="56"/>
      <c r="L24" s="56"/>
      <c r="M24" s="56"/>
      <c r="N24" s="297"/>
      <c r="O24" s="57"/>
      <c r="P24" s="297"/>
      <c r="Q24" s="297"/>
      <c r="R24" s="291"/>
      <c r="S24" s="46"/>
      <c r="T24" s="46"/>
      <c r="U24" s="46"/>
      <c r="V24" s="304"/>
      <c r="W24" s="304"/>
      <c r="X24" s="58"/>
    </row>
    <row r="25" spans="1:24">
      <c r="A25" s="59" t="str">
        <f t="shared" si="0"/>
        <v/>
      </c>
      <c r="B25" s="59" t="str">
        <f t="shared" si="1"/>
        <v/>
      </c>
      <c r="C25" s="59" t="str">
        <f t="shared" si="2"/>
        <v/>
      </c>
      <c r="D25" s="55">
        <v>14</v>
      </c>
      <c r="E25" s="55"/>
      <c r="F25" s="55"/>
      <c r="G25" s="56"/>
      <c r="H25" s="56"/>
      <c r="I25" s="56"/>
      <c r="J25" s="56"/>
      <c r="K25" s="56"/>
      <c r="L25" s="56"/>
      <c r="M25" s="56"/>
      <c r="N25" s="297"/>
      <c r="O25" s="57"/>
      <c r="P25" s="297"/>
      <c r="Q25" s="297"/>
      <c r="R25" s="291"/>
      <c r="S25" s="46"/>
      <c r="T25" s="46"/>
      <c r="U25" s="46"/>
      <c r="V25" s="304"/>
      <c r="W25" s="304"/>
      <c r="X25" s="58"/>
    </row>
    <row r="26" spans="1:24">
      <c r="A26" s="59" t="str">
        <f t="shared" si="0"/>
        <v/>
      </c>
      <c r="B26" s="59" t="str">
        <f t="shared" si="1"/>
        <v/>
      </c>
      <c r="C26" s="59" t="str">
        <f t="shared" si="2"/>
        <v/>
      </c>
      <c r="D26" s="55">
        <v>15</v>
      </c>
      <c r="E26" s="55"/>
      <c r="F26" s="55"/>
      <c r="G26" s="56"/>
      <c r="H26" s="56"/>
      <c r="I26" s="56"/>
      <c r="J26" s="56"/>
      <c r="K26" s="56"/>
      <c r="L26" s="56"/>
      <c r="M26" s="56"/>
      <c r="N26" s="297"/>
      <c r="O26" s="57"/>
      <c r="P26" s="297"/>
      <c r="Q26" s="297"/>
      <c r="R26" s="291"/>
      <c r="S26" s="46"/>
      <c r="T26" s="46"/>
      <c r="U26" s="46"/>
      <c r="V26" s="304"/>
      <c r="W26" s="304"/>
      <c r="X26" s="58"/>
    </row>
    <row r="27" spans="1:24">
      <c r="A27" s="59" t="str">
        <f t="shared" si="0"/>
        <v/>
      </c>
      <c r="B27" s="59" t="str">
        <f t="shared" si="1"/>
        <v/>
      </c>
      <c r="C27" s="59" t="str">
        <f t="shared" si="2"/>
        <v/>
      </c>
      <c r="D27" s="55">
        <v>16</v>
      </c>
      <c r="E27" s="55"/>
      <c r="F27" s="55"/>
      <c r="G27" s="56"/>
      <c r="H27" s="56"/>
      <c r="I27" s="56"/>
      <c r="J27" s="56"/>
      <c r="K27" s="56"/>
      <c r="L27" s="56"/>
      <c r="M27" s="56"/>
      <c r="N27" s="297"/>
      <c r="O27" s="57"/>
      <c r="P27" s="297"/>
      <c r="Q27" s="297"/>
      <c r="R27" s="291"/>
      <c r="S27" s="46"/>
      <c r="T27" s="46"/>
      <c r="U27" s="46"/>
      <c r="V27" s="304"/>
      <c r="W27" s="304"/>
      <c r="X27" s="58"/>
    </row>
    <row r="28" spans="1:24">
      <c r="A28" s="59" t="str">
        <f t="shared" si="0"/>
        <v/>
      </c>
      <c r="B28" s="59" t="str">
        <f t="shared" si="1"/>
        <v/>
      </c>
      <c r="C28" s="59" t="str">
        <f t="shared" si="2"/>
        <v/>
      </c>
      <c r="D28" s="55">
        <v>17</v>
      </c>
      <c r="E28" s="55"/>
      <c r="F28" s="55"/>
      <c r="G28" s="56"/>
      <c r="H28" s="56"/>
      <c r="I28" s="56"/>
      <c r="J28" s="56"/>
      <c r="K28" s="56"/>
      <c r="L28" s="56"/>
      <c r="M28" s="56"/>
      <c r="N28" s="297"/>
      <c r="O28" s="57"/>
      <c r="P28" s="297"/>
      <c r="Q28" s="297"/>
      <c r="R28" s="291"/>
      <c r="S28" s="46"/>
      <c r="T28" s="46"/>
      <c r="U28" s="46"/>
      <c r="V28" s="304"/>
      <c r="W28" s="304"/>
      <c r="X28" s="58"/>
    </row>
    <row r="29" spans="1:24">
      <c r="A29" s="59" t="str">
        <f t="shared" si="0"/>
        <v/>
      </c>
      <c r="B29" s="59" t="str">
        <f t="shared" si="1"/>
        <v/>
      </c>
      <c r="C29" s="59" t="str">
        <f t="shared" si="2"/>
        <v/>
      </c>
      <c r="D29" s="55">
        <v>18</v>
      </c>
      <c r="E29" s="55"/>
      <c r="F29" s="55"/>
      <c r="G29" s="56"/>
      <c r="H29" s="56"/>
      <c r="I29" s="56"/>
      <c r="J29" s="56"/>
      <c r="K29" s="56"/>
      <c r="L29" s="56"/>
      <c r="M29" s="56"/>
      <c r="N29" s="297"/>
      <c r="O29" s="57"/>
      <c r="P29" s="297"/>
      <c r="Q29" s="297"/>
      <c r="R29" s="291"/>
      <c r="S29" s="46"/>
      <c r="T29" s="46"/>
      <c r="U29" s="46"/>
      <c r="V29" s="304"/>
      <c r="W29" s="304"/>
      <c r="X29" s="58"/>
    </row>
    <row r="30" spans="1:24">
      <c r="A30" s="59" t="str">
        <f t="shared" si="0"/>
        <v/>
      </c>
      <c r="B30" s="59" t="str">
        <f t="shared" si="1"/>
        <v/>
      </c>
      <c r="C30" s="59" t="str">
        <f t="shared" si="2"/>
        <v/>
      </c>
      <c r="D30" s="55">
        <v>19</v>
      </c>
      <c r="E30" s="55"/>
      <c r="F30" s="55"/>
      <c r="G30" s="56"/>
      <c r="H30" s="56"/>
      <c r="I30" s="56"/>
      <c r="J30" s="56"/>
      <c r="K30" s="56"/>
      <c r="L30" s="56"/>
      <c r="M30" s="56"/>
      <c r="N30" s="297"/>
      <c r="O30" s="57"/>
      <c r="P30" s="297"/>
      <c r="Q30" s="297"/>
      <c r="R30" s="291"/>
      <c r="S30" s="46"/>
      <c r="T30" s="46"/>
      <c r="U30" s="46"/>
      <c r="V30" s="304"/>
      <c r="W30" s="304"/>
      <c r="X30" s="58"/>
    </row>
    <row r="31" spans="1:24">
      <c r="A31" s="59" t="str">
        <f t="shared" si="0"/>
        <v/>
      </c>
      <c r="B31" s="59" t="str">
        <f t="shared" si="1"/>
        <v/>
      </c>
      <c r="C31" s="59" t="str">
        <f t="shared" si="2"/>
        <v/>
      </c>
      <c r="D31" s="55">
        <v>20</v>
      </c>
      <c r="E31" s="55"/>
      <c r="F31" s="55"/>
      <c r="G31" s="56"/>
      <c r="H31" s="56"/>
      <c r="I31" s="56"/>
      <c r="J31" s="56"/>
      <c r="K31" s="56"/>
      <c r="L31" s="56"/>
      <c r="M31" s="56"/>
      <c r="N31" s="297"/>
      <c r="O31" s="57"/>
      <c r="P31" s="297"/>
      <c r="Q31" s="297"/>
      <c r="R31" s="291"/>
      <c r="S31" s="46"/>
      <c r="T31" s="46"/>
      <c r="U31" s="46"/>
      <c r="V31" s="304"/>
      <c r="W31" s="304"/>
      <c r="X31" s="58"/>
    </row>
    <row r="32" spans="1:24">
      <c r="A32" s="59" t="str">
        <f t="shared" si="0"/>
        <v/>
      </c>
      <c r="B32" s="59" t="str">
        <f t="shared" si="1"/>
        <v/>
      </c>
      <c r="C32" s="59" t="str">
        <f t="shared" si="2"/>
        <v/>
      </c>
      <c r="D32" s="55">
        <v>21</v>
      </c>
      <c r="E32" s="55"/>
      <c r="F32" s="55"/>
      <c r="G32" s="56"/>
      <c r="H32" s="56"/>
      <c r="I32" s="56"/>
      <c r="J32" s="56"/>
      <c r="K32" s="56"/>
      <c r="L32" s="56"/>
      <c r="M32" s="56"/>
      <c r="N32" s="297"/>
      <c r="O32" s="57"/>
      <c r="P32" s="297"/>
      <c r="Q32" s="297"/>
      <c r="R32" s="291"/>
      <c r="S32" s="46"/>
      <c r="T32" s="46"/>
      <c r="U32" s="46"/>
      <c r="V32" s="304"/>
      <c r="W32" s="304"/>
      <c r="X32" s="58"/>
    </row>
    <row r="33" spans="1:24">
      <c r="A33" s="59" t="str">
        <f t="shared" si="0"/>
        <v/>
      </c>
      <c r="B33" s="59" t="str">
        <f t="shared" si="1"/>
        <v/>
      </c>
      <c r="C33" s="59" t="str">
        <f t="shared" si="2"/>
        <v/>
      </c>
      <c r="D33" s="55">
        <v>22</v>
      </c>
      <c r="E33" s="55"/>
      <c r="F33" s="55"/>
      <c r="G33" s="56"/>
      <c r="H33" s="56"/>
      <c r="I33" s="56"/>
      <c r="J33" s="56"/>
      <c r="K33" s="56"/>
      <c r="L33" s="56"/>
      <c r="M33" s="56"/>
      <c r="N33" s="297"/>
      <c r="O33" s="57"/>
      <c r="P33" s="297"/>
      <c r="Q33" s="297"/>
      <c r="R33" s="291"/>
      <c r="S33" s="46"/>
      <c r="T33" s="46"/>
      <c r="U33" s="46"/>
      <c r="V33" s="304"/>
      <c r="W33" s="304"/>
      <c r="X33" s="58"/>
    </row>
    <row r="34" spans="1:24">
      <c r="A34" s="59" t="str">
        <f t="shared" si="0"/>
        <v/>
      </c>
      <c r="B34" s="59" t="str">
        <f t="shared" si="1"/>
        <v/>
      </c>
      <c r="C34" s="59" t="str">
        <f t="shared" si="2"/>
        <v/>
      </c>
      <c r="D34" s="55">
        <v>23</v>
      </c>
      <c r="E34" s="55"/>
      <c r="F34" s="55"/>
      <c r="G34" s="56"/>
      <c r="H34" s="56"/>
      <c r="I34" s="56"/>
      <c r="J34" s="56"/>
      <c r="K34" s="56"/>
      <c r="L34" s="56"/>
      <c r="M34" s="56"/>
      <c r="N34" s="297"/>
      <c r="O34" s="57"/>
      <c r="P34" s="297"/>
      <c r="Q34" s="297"/>
      <c r="R34" s="291"/>
      <c r="S34" s="46"/>
      <c r="T34" s="46"/>
      <c r="U34" s="46"/>
      <c r="V34" s="304"/>
      <c r="W34" s="304"/>
      <c r="X34" s="58"/>
    </row>
    <row r="35" spans="1:24">
      <c r="A35" s="59" t="str">
        <f t="shared" si="0"/>
        <v/>
      </c>
      <c r="B35" s="59" t="str">
        <f t="shared" si="1"/>
        <v/>
      </c>
      <c r="C35" s="59" t="str">
        <f t="shared" si="2"/>
        <v/>
      </c>
      <c r="D35" s="55">
        <v>24</v>
      </c>
      <c r="E35" s="55"/>
      <c r="F35" s="55"/>
      <c r="G35" s="56"/>
      <c r="H35" s="56"/>
      <c r="I35" s="56"/>
      <c r="J35" s="56"/>
      <c r="K35" s="56"/>
      <c r="L35" s="56"/>
      <c r="M35" s="56"/>
      <c r="N35" s="297"/>
      <c r="O35" s="57"/>
      <c r="P35" s="297"/>
      <c r="Q35" s="297"/>
      <c r="R35" s="291"/>
      <c r="S35" s="46"/>
      <c r="T35" s="46"/>
      <c r="U35" s="46"/>
      <c r="V35" s="304"/>
      <c r="W35" s="304"/>
      <c r="X35" s="58"/>
    </row>
    <row r="36" spans="1:24">
      <c r="A36" s="59" t="str">
        <f t="shared" si="0"/>
        <v/>
      </c>
      <c r="B36" s="59" t="str">
        <f t="shared" si="1"/>
        <v/>
      </c>
      <c r="C36" s="59" t="str">
        <f t="shared" si="2"/>
        <v/>
      </c>
      <c r="D36" s="55">
        <v>25</v>
      </c>
      <c r="E36" s="55"/>
      <c r="F36" s="55"/>
      <c r="G36" s="56"/>
      <c r="H36" s="56"/>
      <c r="I36" s="56"/>
      <c r="J36" s="56"/>
      <c r="K36" s="56"/>
      <c r="L36" s="56"/>
      <c r="M36" s="56"/>
      <c r="N36" s="297"/>
      <c r="O36" s="57"/>
      <c r="P36" s="297"/>
      <c r="Q36" s="297"/>
      <c r="R36" s="291"/>
      <c r="S36" s="46"/>
      <c r="T36" s="46"/>
      <c r="U36" s="46"/>
      <c r="V36" s="304"/>
      <c r="W36" s="304"/>
      <c r="X36" s="58"/>
    </row>
    <row r="37" spans="1:24">
      <c r="A37" s="59" t="str">
        <f t="shared" si="0"/>
        <v/>
      </c>
      <c r="B37" s="59" t="str">
        <f t="shared" si="1"/>
        <v/>
      </c>
      <c r="C37" s="59" t="str">
        <f t="shared" si="2"/>
        <v/>
      </c>
      <c r="D37" s="55">
        <v>26</v>
      </c>
      <c r="E37" s="55"/>
      <c r="F37" s="55"/>
      <c r="G37" s="56"/>
      <c r="H37" s="56"/>
      <c r="I37" s="56"/>
      <c r="J37" s="56"/>
      <c r="K37" s="56"/>
      <c r="L37" s="56"/>
      <c r="M37" s="56"/>
      <c r="N37" s="297"/>
      <c r="O37" s="57"/>
      <c r="P37" s="297"/>
      <c r="Q37" s="297"/>
      <c r="R37" s="291"/>
      <c r="S37" s="46"/>
      <c r="T37" s="46"/>
      <c r="U37" s="46"/>
      <c r="V37" s="304"/>
      <c r="W37" s="304"/>
      <c r="X37" s="58"/>
    </row>
    <row r="38" spans="1:24">
      <c r="A38" s="59" t="str">
        <f t="shared" si="0"/>
        <v/>
      </c>
      <c r="B38" s="59" t="str">
        <f t="shared" si="1"/>
        <v/>
      </c>
      <c r="C38" s="59" t="str">
        <f t="shared" si="2"/>
        <v/>
      </c>
      <c r="D38" s="55">
        <v>27</v>
      </c>
      <c r="E38" s="55"/>
      <c r="F38" s="55"/>
      <c r="G38" s="56"/>
      <c r="H38" s="56"/>
      <c r="I38" s="56"/>
      <c r="J38" s="56"/>
      <c r="K38" s="56"/>
      <c r="L38" s="56"/>
      <c r="M38" s="56"/>
      <c r="N38" s="297"/>
      <c r="O38" s="57"/>
      <c r="P38" s="297"/>
      <c r="Q38" s="297"/>
      <c r="R38" s="291"/>
      <c r="S38" s="46"/>
      <c r="T38" s="46"/>
      <c r="U38" s="46"/>
      <c r="V38" s="304"/>
      <c r="W38" s="304"/>
      <c r="X38" s="58"/>
    </row>
    <row r="39" spans="1:24">
      <c r="A39" s="59" t="str">
        <f t="shared" si="0"/>
        <v/>
      </c>
      <c r="B39" s="59" t="str">
        <f t="shared" si="1"/>
        <v/>
      </c>
      <c r="C39" s="59" t="str">
        <f t="shared" si="2"/>
        <v/>
      </c>
      <c r="D39" s="55">
        <v>28</v>
      </c>
      <c r="E39" s="55"/>
      <c r="F39" s="55"/>
      <c r="G39" s="56"/>
      <c r="H39" s="56"/>
      <c r="I39" s="56"/>
      <c r="J39" s="56"/>
      <c r="K39" s="56"/>
      <c r="L39" s="56"/>
      <c r="M39" s="56"/>
      <c r="N39" s="297"/>
      <c r="O39" s="57"/>
      <c r="P39" s="297"/>
      <c r="Q39" s="297"/>
      <c r="R39" s="291"/>
      <c r="S39" s="46"/>
      <c r="T39" s="46"/>
      <c r="U39" s="46"/>
      <c r="V39" s="304"/>
      <c r="W39" s="304"/>
      <c r="X39" s="58"/>
    </row>
    <row r="40" spans="1:24">
      <c r="A40" s="59" t="str">
        <f t="shared" si="0"/>
        <v/>
      </c>
      <c r="B40" s="59" t="str">
        <f t="shared" si="1"/>
        <v/>
      </c>
      <c r="C40" s="59" t="str">
        <f t="shared" si="2"/>
        <v/>
      </c>
      <c r="D40" s="55">
        <v>29</v>
      </c>
      <c r="E40" s="55"/>
      <c r="F40" s="55"/>
      <c r="G40" s="56"/>
      <c r="H40" s="56"/>
      <c r="I40" s="56"/>
      <c r="J40" s="56"/>
      <c r="K40" s="56"/>
      <c r="L40" s="56"/>
      <c r="M40" s="56"/>
      <c r="N40" s="297"/>
      <c r="O40" s="57"/>
      <c r="P40" s="297"/>
      <c r="Q40" s="297"/>
      <c r="R40" s="291"/>
      <c r="S40" s="46"/>
      <c r="T40" s="46"/>
      <c r="U40" s="46"/>
      <c r="V40" s="304"/>
      <c r="W40" s="304"/>
      <c r="X40" s="58"/>
    </row>
    <row r="41" spans="1:24">
      <c r="A41" s="59" t="str">
        <f t="shared" si="0"/>
        <v/>
      </c>
      <c r="B41" s="59" t="str">
        <f t="shared" si="1"/>
        <v/>
      </c>
      <c r="C41" s="59" t="str">
        <f t="shared" si="2"/>
        <v/>
      </c>
      <c r="D41" s="55">
        <v>30</v>
      </c>
      <c r="E41" s="55"/>
      <c r="F41" s="55"/>
      <c r="G41" s="56"/>
      <c r="H41" s="56"/>
      <c r="I41" s="56"/>
      <c r="J41" s="56"/>
      <c r="K41" s="56"/>
      <c r="L41" s="56"/>
      <c r="M41" s="56"/>
      <c r="N41" s="297"/>
      <c r="O41" s="57"/>
      <c r="P41" s="297"/>
      <c r="Q41" s="297"/>
      <c r="R41" s="291"/>
      <c r="S41" s="46"/>
      <c r="T41" s="46"/>
      <c r="U41" s="46"/>
      <c r="V41" s="304"/>
      <c r="W41" s="304"/>
      <c r="X41" s="58"/>
    </row>
    <row r="42" spans="1:24">
      <c r="A42" s="59" t="str">
        <f t="shared" si="0"/>
        <v/>
      </c>
      <c r="B42" s="59" t="str">
        <f t="shared" si="1"/>
        <v/>
      </c>
      <c r="C42" s="59" t="str">
        <f t="shared" si="2"/>
        <v/>
      </c>
      <c r="D42" s="55">
        <v>31</v>
      </c>
      <c r="E42" s="55"/>
      <c r="F42" s="55"/>
      <c r="G42" s="56"/>
      <c r="H42" s="56"/>
      <c r="I42" s="56"/>
      <c r="J42" s="56"/>
      <c r="K42" s="56"/>
      <c r="L42" s="56"/>
      <c r="M42" s="56"/>
      <c r="N42" s="297"/>
      <c r="O42" s="57"/>
      <c r="P42" s="297"/>
      <c r="Q42" s="297"/>
      <c r="R42" s="291"/>
      <c r="S42" s="46"/>
      <c r="T42" s="46"/>
      <c r="U42" s="46"/>
      <c r="V42" s="304"/>
      <c r="W42" s="304"/>
      <c r="X42" s="58"/>
    </row>
    <row r="43" spans="1:24">
      <c r="A43" s="59" t="str">
        <f t="shared" si="0"/>
        <v/>
      </c>
      <c r="B43" s="59" t="str">
        <f t="shared" si="1"/>
        <v/>
      </c>
      <c r="C43" s="59" t="str">
        <f t="shared" si="2"/>
        <v/>
      </c>
      <c r="D43" s="55">
        <v>32</v>
      </c>
      <c r="E43" s="55"/>
      <c r="F43" s="55"/>
      <c r="G43" s="56"/>
      <c r="H43" s="56"/>
      <c r="I43" s="56"/>
      <c r="J43" s="56"/>
      <c r="K43" s="56"/>
      <c r="L43" s="56"/>
      <c r="M43" s="56"/>
      <c r="N43" s="297"/>
      <c r="O43" s="57"/>
      <c r="P43" s="297"/>
      <c r="Q43" s="297"/>
      <c r="R43" s="291"/>
      <c r="S43" s="46"/>
      <c r="T43" s="46"/>
      <c r="U43" s="46"/>
      <c r="V43" s="304"/>
      <c r="W43" s="304"/>
      <c r="X43" s="58"/>
    </row>
    <row r="44" spans="1:24">
      <c r="A44" s="59" t="str">
        <f t="shared" si="0"/>
        <v/>
      </c>
      <c r="B44" s="59" t="str">
        <f t="shared" si="1"/>
        <v/>
      </c>
      <c r="C44" s="59" t="str">
        <f t="shared" si="2"/>
        <v/>
      </c>
      <c r="D44" s="55">
        <v>33</v>
      </c>
      <c r="E44" s="55"/>
      <c r="F44" s="55"/>
      <c r="G44" s="56"/>
      <c r="H44" s="56"/>
      <c r="I44" s="56"/>
      <c r="J44" s="56"/>
      <c r="K44" s="56"/>
      <c r="L44" s="56"/>
      <c r="M44" s="56"/>
      <c r="N44" s="297"/>
      <c r="O44" s="57"/>
      <c r="P44" s="297"/>
      <c r="Q44" s="297"/>
      <c r="R44" s="291"/>
      <c r="S44" s="46"/>
      <c r="T44" s="46"/>
      <c r="U44" s="46"/>
      <c r="V44" s="304"/>
      <c r="W44" s="304"/>
      <c r="X44" s="58"/>
    </row>
    <row r="45" spans="1:24">
      <c r="A45" s="59" t="str">
        <f t="shared" si="0"/>
        <v/>
      </c>
      <c r="B45" s="59" t="str">
        <f t="shared" si="1"/>
        <v/>
      </c>
      <c r="C45" s="59" t="str">
        <f t="shared" si="2"/>
        <v/>
      </c>
      <c r="D45" s="55">
        <v>34</v>
      </c>
      <c r="E45" s="55"/>
      <c r="F45" s="55"/>
      <c r="G45" s="56"/>
      <c r="H45" s="56"/>
      <c r="I45" s="56"/>
      <c r="J45" s="56"/>
      <c r="K45" s="56"/>
      <c r="L45" s="56"/>
      <c r="M45" s="56"/>
      <c r="N45" s="297"/>
      <c r="O45" s="57"/>
      <c r="P45" s="297"/>
      <c r="Q45" s="297"/>
      <c r="R45" s="291"/>
      <c r="S45" s="46"/>
      <c r="T45" s="46"/>
      <c r="U45" s="46"/>
      <c r="V45" s="304"/>
      <c r="W45" s="304"/>
      <c r="X45" s="58"/>
    </row>
    <row r="46" spans="1:24">
      <c r="A46" s="59" t="str">
        <f t="shared" si="0"/>
        <v/>
      </c>
      <c r="B46" s="59" t="str">
        <f t="shared" si="1"/>
        <v/>
      </c>
      <c r="C46" s="59" t="str">
        <f t="shared" si="2"/>
        <v/>
      </c>
      <c r="D46" s="55">
        <v>35</v>
      </c>
      <c r="E46" s="55"/>
      <c r="F46" s="55"/>
      <c r="G46" s="56"/>
      <c r="H46" s="56"/>
      <c r="I46" s="56"/>
      <c r="J46" s="56"/>
      <c r="K46" s="56"/>
      <c r="L46" s="56"/>
      <c r="M46" s="56"/>
      <c r="N46" s="297"/>
      <c r="O46" s="57"/>
      <c r="P46" s="297"/>
      <c r="Q46" s="297"/>
      <c r="R46" s="291"/>
      <c r="S46" s="46"/>
      <c r="T46" s="46"/>
      <c r="U46" s="46"/>
      <c r="V46" s="304"/>
      <c r="W46" s="304"/>
      <c r="X46" s="58"/>
    </row>
    <row r="47" spans="1:24">
      <c r="A47" s="59" t="str">
        <f t="shared" si="0"/>
        <v/>
      </c>
      <c r="B47" s="59" t="str">
        <f t="shared" si="1"/>
        <v/>
      </c>
      <c r="C47" s="59" t="str">
        <f t="shared" si="2"/>
        <v/>
      </c>
      <c r="D47" s="55">
        <v>36</v>
      </c>
      <c r="E47" s="55"/>
      <c r="F47" s="55"/>
      <c r="G47" s="56"/>
      <c r="H47" s="56"/>
      <c r="I47" s="56"/>
      <c r="J47" s="56"/>
      <c r="K47" s="56"/>
      <c r="L47" s="56"/>
      <c r="M47" s="56"/>
      <c r="N47" s="297"/>
      <c r="O47" s="57"/>
      <c r="P47" s="297"/>
      <c r="Q47" s="297"/>
      <c r="R47" s="291"/>
      <c r="S47" s="46"/>
      <c r="T47" s="46"/>
      <c r="U47" s="46"/>
      <c r="V47" s="304"/>
      <c r="W47" s="304"/>
      <c r="X47" s="58"/>
    </row>
    <row r="48" spans="1:24">
      <c r="A48" s="59" t="str">
        <f t="shared" si="0"/>
        <v/>
      </c>
      <c r="B48" s="59" t="str">
        <f t="shared" si="1"/>
        <v/>
      </c>
      <c r="C48" s="59" t="str">
        <f t="shared" si="2"/>
        <v/>
      </c>
      <c r="D48" s="55">
        <v>37</v>
      </c>
      <c r="E48" s="55"/>
      <c r="F48" s="55"/>
      <c r="G48" s="56"/>
      <c r="H48" s="56"/>
      <c r="I48" s="56"/>
      <c r="J48" s="56"/>
      <c r="K48" s="56"/>
      <c r="L48" s="56"/>
      <c r="M48" s="56"/>
      <c r="N48" s="297"/>
      <c r="O48" s="57"/>
      <c r="P48" s="297"/>
      <c r="Q48" s="297"/>
      <c r="R48" s="291"/>
      <c r="S48" s="46"/>
      <c r="T48" s="46"/>
      <c r="U48" s="46"/>
      <c r="V48" s="304"/>
      <c r="W48" s="304"/>
      <c r="X48" s="58"/>
    </row>
    <row r="49" spans="1:24">
      <c r="A49" s="59" t="str">
        <f t="shared" si="0"/>
        <v/>
      </c>
      <c r="B49" s="59" t="str">
        <f t="shared" si="1"/>
        <v/>
      </c>
      <c r="C49" s="59" t="str">
        <f t="shared" si="2"/>
        <v/>
      </c>
      <c r="D49" s="55">
        <v>38</v>
      </c>
      <c r="E49" s="55"/>
      <c r="F49" s="55"/>
      <c r="G49" s="56"/>
      <c r="H49" s="56"/>
      <c r="I49" s="56"/>
      <c r="J49" s="56"/>
      <c r="K49" s="56"/>
      <c r="L49" s="56"/>
      <c r="M49" s="56"/>
      <c r="N49" s="297"/>
      <c r="O49" s="57"/>
      <c r="P49" s="297"/>
      <c r="Q49" s="297"/>
      <c r="R49" s="291"/>
      <c r="S49" s="46"/>
      <c r="T49" s="46"/>
      <c r="U49" s="46"/>
      <c r="V49" s="304"/>
      <c r="W49" s="304"/>
      <c r="X49" s="58"/>
    </row>
    <row r="50" spans="1:24">
      <c r="A50" s="59" t="str">
        <f t="shared" si="0"/>
        <v/>
      </c>
      <c r="B50" s="59" t="str">
        <f t="shared" si="1"/>
        <v/>
      </c>
      <c r="C50" s="59" t="str">
        <f t="shared" si="2"/>
        <v/>
      </c>
      <c r="D50" s="55">
        <v>39</v>
      </c>
      <c r="E50" s="55"/>
      <c r="F50" s="55"/>
      <c r="G50" s="56"/>
      <c r="H50" s="56"/>
      <c r="I50" s="56"/>
      <c r="J50" s="56"/>
      <c r="K50" s="56"/>
      <c r="L50" s="56"/>
      <c r="M50" s="56"/>
      <c r="N50" s="297"/>
      <c r="O50" s="57"/>
      <c r="P50" s="297"/>
      <c r="Q50" s="297"/>
      <c r="R50" s="291"/>
      <c r="S50" s="46"/>
      <c r="T50" s="46"/>
      <c r="U50" s="46"/>
      <c r="V50" s="304"/>
      <c r="W50" s="304"/>
      <c r="X50" s="58"/>
    </row>
    <row r="51" spans="1:24">
      <c r="A51" s="59" t="str">
        <f t="shared" si="0"/>
        <v/>
      </c>
      <c r="B51" s="59" t="str">
        <f t="shared" si="1"/>
        <v/>
      </c>
      <c r="C51" s="59" t="str">
        <f t="shared" si="2"/>
        <v/>
      </c>
      <c r="D51" s="55">
        <v>40</v>
      </c>
      <c r="E51" s="55"/>
      <c r="F51" s="55"/>
      <c r="G51" s="56"/>
      <c r="H51" s="56"/>
      <c r="I51" s="56"/>
      <c r="J51" s="56"/>
      <c r="K51" s="56"/>
      <c r="L51" s="56"/>
      <c r="M51" s="56"/>
      <c r="N51" s="297"/>
      <c r="O51" s="57"/>
      <c r="P51" s="297"/>
      <c r="Q51" s="297"/>
      <c r="R51" s="291"/>
      <c r="S51" s="46"/>
      <c r="T51" s="46"/>
      <c r="U51" s="46"/>
      <c r="V51" s="304"/>
      <c r="W51" s="304"/>
      <c r="X51" s="58"/>
    </row>
    <row r="52" spans="1:24">
      <c r="A52" s="59" t="str">
        <f t="shared" si="0"/>
        <v/>
      </c>
      <c r="B52" s="59" t="str">
        <f t="shared" si="1"/>
        <v/>
      </c>
      <c r="C52" s="59" t="str">
        <f t="shared" si="2"/>
        <v/>
      </c>
      <c r="D52" s="55">
        <v>41</v>
      </c>
      <c r="E52" s="55"/>
      <c r="F52" s="55"/>
      <c r="G52" s="56"/>
      <c r="H52" s="56"/>
      <c r="I52" s="56"/>
      <c r="J52" s="56"/>
      <c r="K52" s="56"/>
      <c r="L52" s="56"/>
      <c r="M52" s="56"/>
      <c r="N52" s="297"/>
      <c r="O52" s="57"/>
      <c r="P52" s="297"/>
      <c r="Q52" s="297"/>
      <c r="R52" s="291"/>
      <c r="S52" s="46"/>
      <c r="T52" s="46"/>
      <c r="U52" s="46"/>
      <c r="V52" s="304"/>
      <c r="W52" s="304"/>
      <c r="X52" s="58"/>
    </row>
    <row r="53" spans="1:24">
      <c r="A53" s="59" t="str">
        <f t="shared" si="0"/>
        <v/>
      </c>
      <c r="B53" s="59" t="str">
        <f t="shared" si="1"/>
        <v/>
      </c>
      <c r="C53" s="59" t="str">
        <f t="shared" si="2"/>
        <v/>
      </c>
      <c r="D53" s="55">
        <v>42</v>
      </c>
      <c r="E53" s="55"/>
      <c r="F53" s="55"/>
      <c r="G53" s="56"/>
      <c r="H53" s="56"/>
      <c r="I53" s="56"/>
      <c r="J53" s="56"/>
      <c r="K53" s="56"/>
      <c r="L53" s="56"/>
      <c r="M53" s="56"/>
      <c r="N53" s="297"/>
      <c r="O53" s="57"/>
      <c r="P53" s="297"/>
      <c r="Q53" s="297"/>
      <c r="R53" s="291"/>
      <c r="S53" s="46"/>
      <c r="T53" s="46"/>
      <c r="U53" s="46"/>
      <c r="V53" s="304"/>
      <c r="W53" s="304"/>
      <c r="X53" s="58"/>
    </row>
    <row r="54" spans="1:24">
      <c r="A54" s="59" t="str">
        <f t="shared" si="0"/>
        <v/>
      </c>
      <c r="B54" s="59" t="str">
        <f t="shared" si="1"/>
        <v/>
      </c>
      <c r="C54" s="59" t="str">
        <f t="shared" si="2"/>
        <v/>
      </c>
      <c r="D54" s="55">
        <v>43</v>
      </c>
      <c r="E54" s="55"/>
      <c r="F54" s="55"/>
      <c r="G54" s="56"/>
      <c r="H54" s="56"/>
      <c r="I54" s="56"/>
      <c r="J54" s="56"/>
      <c r="K54" s="56"/>
      <c r="L54" s="56"/>
      <c r="M54" s="56"/>
      <c r="N54" s="297"/>
      <c r="O54" s="57"/>
      <c r="P54" s="297"/>
      <c r="Q54" s="297"/>
      <c r="R54" s="291"/>
      <c r="S54" s="46"/>
      <c r="T54" s="46"/>
      <c r="U54" s="46"/>
      <c r="V54" s="304"/>
      <c r="W54" s="304"/>
      <c r="X54" s="58"/>
    </row>
    <row r="55" spans="1:24">
      <c r="A55" s="59" t="str">
        <f t="shared" si="0"/>
        <v/>
      </c>
      <c r="B55" s="59" t="str">
        <f t="shared" si="1"/>
        <v/>
      </c>
      <c r="C55" s="59" t="str">
        <f t="shared" si="2"/>
        <v/>
      </c>
      <c r="D55" s="55">
        <v>44</v>
      </c>
      <c r="E55" s="55"/>
      <c r="F55" s="55"/>
      <c r="G55" s="56"/>
      <c r="H55" s="56"/>
      <c r="I55" s="56"/>
      <c r="J55" s="56"/>
      <c r="K55" s="56"/>
      <c r="L55" s="56"/>
      <c r="M55" s="56"/>
      <c r="N55" s="297"/>
      <c r="O55" s="57"/>
      <c r="P55" s="297"/>
      <c r="Q55" s="297"/>
      <c r="R55" s="291"/>
      <c r="S55" s="46"/>
      <c r="T55" s="46"/>
      <c r="U55" s="46"/>
      <c r="V55" s="304"/>
      <c r="W55" s="304"/>
      <c r="X55" s="58"/>
    </row>
    <row r="56" spans="1:24">
      <c r="A56" s="59" t="str">
        <f t="shared" si="0"/>
        <v/>
      </c>
      <c r="B56" s="59" t="str">
        <f t="shared" si="1"/>
        <v/>
      </c>
      <c r="C56" s="59" t="str">
        <f t="shared" si="2"/>
        <v/>
      </c>
      <c r="D56" s="55">
        <v>45</v>
      </c>
      <c r="E56" s="55"/>
      <c r="F56" s="55"/>
      <c r="G56" s="56"/>
      <c r="H56" s="56"/>
      <c r="I56" s="56"/>
      <c r="J56" s="56"/>
      <c r="K56" s="56"/>
      <c r="L56" s="56"/>
      <c r="M56" s="56"/>
      <c r="N56" s="297"/>
      <c r="O56" s="57"/>
      <c r="P56" s="297"/>
      <c r="Q56" s="297"/>
      <c r="R56" s="291"/>
      <c r="S56" s="46"/>
      <c r="T56" s="46"/>
      <c r="U56" s="46"/>
      <c r="V56" s="304"/>
      <c r="W56" s="304"/>
      <c r="X56" s="58"/>
    </row>
    <row r="57" spans="1:24">
      <c r="A57" s="59" t="str">
        <f t="shared" si="0"/>
        <v/>
      </c>
      <c r="B57" s="59" t="str">
        <f t="shared" si="1"/>
        <v/>
      </c>
      <c r="C57" s="59" t="str">
        <f t="shared" si="2"/>
        <v/>
      </c>
      <c r="D57" s="55">
        <v>46</v>
      </c>
      <c r="E57" s="55"/>
      <c r="F57" s="55"/>
      <c r="G57" s="56"/>
      <c r="H57" s="56"/>
      <c r="I57" s="56"/>
      <c r="J57" s="56"/>
      <c r="K57" s="56"/>
      <c r="L57" s="56"/>
      <c r="M57" s="56"/>
      <c r="N57" s="297"/>
      <c r="O57" s="57"/>
      <c r="P57" s="297"/>
      <c r="Q57" s="297"/>
      <c r="R57" s="291"/>
      <c r="S57" s="46"/>
      <c r="T57" s="46"/>
      <c r="U57" s="46"/>
      <c r="V57" s="304"/>
      <c r="W57" s="304"/>
      <c r="X57" s="58"/>
    </row>
    <row r="58" spans="1:24">
      <c r="A58" s="59" t="str">
        <f t="shared" si="0"/>
        <v/>
      </c>
      <c r="B58" s="59" t="str">
        <f t="shared" si="1"/>
        <v/>
      </c>
      <c r="C58" s="59" t="str">
        <f t="shared" si="2"/>
        <v/>
      </c>
      <c r="D58" s="55">
        <v>47</v>
      </c>
      <c r="E58" s="55"/>
      <c r="F58" s="55"/>
      <c r="G58" s="56"/>
      <c r="H58" s="56"/>
      <c r="I58" s="56"/>
      <c r="J58" s="56"/>
      <c r="K58" s="56"/>
      <c r="L58" s="56"/>
      <c r="M58" s="56"/>
      <c r="N58" s="297"/>
      <c r="O58" s="57"/>
      <c r="P58" s="297"/>
      <c r="Q58" s="297"/>
      <c r="R58" s="291"/>
      <c r="S58" s="46"/>
      <c r="T58" s="46"/>
      <c r="U58" s="46"/>
      <c r="V58" s="304"/>
      <c r="W58" s="304"/>
      <c r="X58" s="58"/>
    </row>
    <row r="59" spans="1:24">
      <c r="A59" s="59" t="str">
        <f t="shared" si="0"/>
        <v/>
      </c>
      <c r="B59" s="59" t="str">
        <f t="shared" si="1"/>
        <v/>
      </c>
      <c r="C59" s="59" t="str">
        <f t="shared" si="2"/>
        <v/>
      </c>
      <c r="D59" s="55">
        <v>48</v>
      </c>
      <c r="E59" s="55"/>
      <c r="F59" s="55"/>
      <c r="G59" s="56"/>
      <c r="H59" s="56"/>
      <c r="I59" s="56"/>
      <c r="J59" s="56"/>
      <c r="K59" s="56"/>
      <c r="L59" s="56"/>
      <c r="M59" s="56"/>
      <c r="N59" s="297"/>
      <c r="O59" s="57"/>
      <c r="P59" s="297"/>
      <c r="Q59" s="297"/>
      <c r="R59" s="291"/>
      <c r="S59" s="46"/>
      <c r="T59" s="46"/>
      <c r="U59" s="46"/>
      <c r="V59" s="304"/>
      <c r="W59" s="304"/>
      <c r="X59" s="58"/>
    </row>
    <row r="60" spans="1:24">
      <c r="A60" s="59" t="str">
        <f t="shared" si="0"/>
        <v/>
      </c>
      <c r="B60" s="59" t="str">
        <f t="shared" si="1"/>
        <v/>
      </c>
      <c r="C60" s="59" t="str">
        <f t="shared" si="2"/>
        <v/>
      </c>
      <c r="D60" s="55">
        <v>49</v>
      </c>
      <c r="E60" s="55"/>
      <c r="F60" s="55"/>
      <c r="G60" s="56"/>
      <c r="H60" s="56"/>
      <c r="I60" s="56"/>
      <c r="J60" s="56"/>
      <c r="K60" s="56"/>
      <c r="L60" s="56"/>
      <c r="M60" s="56"/>
      <c r="N60" s="297"/>
      <c r="O60" s="57"/>
      <c r="P60" s="297"/>
      <c r="Q60" s="297"/>
      <c r="R60" s="291"/>
      <c r="S60" s="46"/>
      <c r="T60" s="46"/>
      <c r="U60" s="46"/>
      <c r="V60" s="304"/>
      <c r="W60" s="304"/>
      <c r="X60" s="58"/>
    </row>
    <row r="61" spans="1:24">
      <c r="A61" s="59" t="str">
        <f t="shared" si="0"/>
        <v/>
      </c>
      <c r="B61" s="59" t="str">
        <f t="shared" si="1"/>
        <v/>
      </c>
      <c r="C61" s="59" t="str">
        <f t="shared" si="2"/>
        <v/>
      </c>
      <c r="D61" s="55">
        <v>50</v>
      </c>
      <c r="E61" s="55"/>
      <c r="F61" s="55"/>
      <c r="G61" s="56"/>
      <c r="H61" s="56"/>
      <c r="I61" s="56"/>
      <c r="J61" s="56"/>
      <c r="K61" s="56"/>
      <c r="L61" s="56"/>
      <c r="M61" s="56"/>
      <c r="N61" s="297"/>
      <c r="O61" s="57"/>
      <c r="P61" s="297"/>
      <c r="Q61" s="297"/>
      <c r="R61" s="291"/>
      <c r="S61" s="46"/>
      <c r="T61" s="46"/>
      <c r="U61" s="46"/>
      <c r="V61" s="304"/>
      <c r="W61" s="304"/>
      <c r="X61" s="58"/>
    </row>
    <row r="62" spans="1:24">
      <c r="A62" s="59" t="str">
        <f t="shared" si="0"/>
        <v/>
      </c>
      <c r="B62" s="59" t="str">
        <f t="shared" si="1"/>
        <v/>
      </c>
      <c r="C62" s="59" t="str">
        <f t="shared" si="2"/>
        <v/>
      </c>
      <c r="D62" s="55">
        <v>51</v>
      </c>
      <c r="E62" s="55"/>
      <c r="F62" s="55"/>
      <c r="G62" s="56"/>
      <c r="H62" s="56"/>
      <c r="I62" s="56"/>
      <c r="J62" s="56"/>
      <c r="K62" s="56"/>
      <c r="L62" s="56"/>
      <c r="M62" s="56"/>
      <c r="N62" s="297"/>
      <c r="O62" s="57"/>
      <c r="P62" s="297"/>
      <c r="Q62" s="297"/>
      <c r="R62" s="291"/>
      <c r="S62" s="46"/>
      <c r="T62" s="46"/>
      <c r="U62" s="46"/>
      <c r="V62" s="304"/>
      <c r="W62" s="304"/>
      <c r="X62" s="58"/>
    </row>
    <row r="63" spans="1:24">
      <c r="A63" s="59" t="str">
        <f t="shared" si="0"/>
        <v/>
      </c>
      <c r="B63" s="59" t="str">
        <f t="shared" si="1"/>
        <v/>
      </c>
      <c r="C63" s="59" t="str">
        <f t="shared" si="2"/>
        <v/>
      </c>
      <c r="D63" s="55">
        <v>52</v>
      </c>
      <c r="E63" s="55"/>
      <c r="F63" s="55"/>
      <c r="G63" s="56"/>
      <c r="H63" s="56"/>
      <c r="I63" s="56"/>
      <c r="J63" s="56"/>
      <c r="K63" s="56"/>
      <c r="L63" s="56"/>
      <c r="M63" s="56"/>
      <c r="N63" s="297"/>
      <c r="O63" s="57"/>
      <c r="P63" s="297"/>
      <c r="Q63" s="297"/>
      <c r="R63" s="291"/>
      <c r="S63" s="46"/>
      <c r="T63" s="46"/>
      <c r="U63" s="46"/>
      <c r="V63" s="304"/>
      <c r="W63" s="304"/>
      <c r="X63" s="58"/>
    </row>
    <row r="64" spans="1:24">
      <c r="A64" s="59" t="str">
        <f t="shared" si="0"/>
        <v/>
      </c>
      <c r="B64" s="59" t="str">
        <f t="shared" si="1"/>
        <v/>
      </c>
      <c r="C64" s="59" t="str">
        <f t="shared" si="2"/>
        <v/>
      </c>
      <c r="D64" s="55">
        <v>53</v>
      </c>
      <c r="E64" s="55"/>
      <c r="F64" s="55"/>
      <c r="G64" s="56"/>
      <c r="H64" s="56"/>
      <c r="I64" s="56"/>
      <c r="J64" s="56"/>
      <c r="K64" s="56"/>
      <c r="L64" s="56"/>
      <c r="M64" s="56"/>
      <c r="N64" s="297"/>
      <c r="O64" s="57"/>
      <c r="P64" s="297"/>
      <c r="Q64" s="297"/>
      <c r="R64" s="291"/>
      <c r="S64" s="46"/>
      <c r="T64" s="46"/>
      <c r="U64" s="46"/>
      <c r="V64" s="304"/>
      <c r="W64" s="304"/>
      <c r="X64" s="58"/>
    </row>
    <row r="65" spans="1:24">
      <c r="A65" s="59" t="str">
        <f t="shared" si="0"/>
        <v/>
      </c>
      <c r="B65" s="59" t="str">
        <f t="shared" si="1"/>
        <v/>
      </c>
      <c r="C65" s="59" t="str">
        <f t="shared" si="2"/>
        <v/>
      </c>
      <c r="D65" s="55">
        <v>54</v>
      </c>
      <c r="E65" s="55"/>
      <c r="F65" s="55"/>
      <c r="G65" s="56"/>
      <c r="H65" s="56"/>
      <c r="I65" s="56"/>
      <c r="J65" s="56"/>
      <c r="K65" s="56"/>
      <c r="L65" s="56"/>
      <c r="M65" s="56"/>
      <c r="N65" s="297"/>
      <c r="O65" s="57"/>
      <c r="P65" s="297"/>
      <c r="Q65" s="297"/>
      <c r="R65" s="291"/>
      <c r="S65" s="46"/>
      <c r="T65" s="46"/>
      <c r="U65" s="46"/>
      <c r="V65" s="304"/>
      <c r="W65" s="304"/>
      <c r="X65" s="58"/>
    </row>
    <row r="66" spans="1:24">
      <c r="A66" s="59" t="str">
        <f t="shared" si="0"/>
        <v/>
      </c>
      <c r="B66" s="59" t="str">
        <f t="shared" si="1"/>
        <v/>
      </c>
      <c r="C66" s="59" t="str">
        <f t="shared" si="2"/>
        <v/>
      </c>
      <c r="D66" s="55">
        <v>55</v>
      </c>
      <c r="E66" s="55"/>
      <c r="F66" s="55"/>
      <c r="G66" s="56"/>
      <c r="H66" s="56"/>
      <c r="I66" s="56"/>
      <c r="J66" s="56"/>
      <c r="K66" s="56"/>
      <c r="L66" s="56"/>
      <c r="M66" s="56"/>
      <c r="N66" s="297"/>
      <c r="O66" s="57"/>
      <c r="P66" s="297"/>
      <c r="Q66" s="297"/>
      <c r="R66" s="291"/>
      <c r="S66" s="46"/>
      <c r="T66" s="46"/>
      <c r="U66" s="46"/>
      <c r="V66" s="304"/>
      <c r="W66" s="304"/>
      <c r="X66" s="58"/>
    </row>
    <row r="67" spans="1:24">
      <c r="A67" s="59" t="str">
        <f t="shared" si="0"/>
        <v/>
      </c>
      <c r="B67" s="59" t="str">
        <f t="shared" si="1"/>
        <v/>
      </c>
      <c r="C67" s="59" t="str">
        <f t="shared" si="2"/>
        <v/>
      </c>
      <c r="D67" s="55">
        <v>56</v>
      </c>
      <c r="E67" s="55"/>
      <c r="F67" s="55"/>
      <c r="G67" s="56"/>
      <c r="H67" s="56"/>
      <c r="I67" s="56"/>
      <c r="J67" s="56"/>
      <c r="K67" s="56"/>
      <c r="L67" s="56"/>
      <c r="M67" s="56"/>
      <c r="N67" s="297"/>
      <c r="O67" s="57"/>
      <c r="P67" s="297"/>
      <c r="Q67" s="297"/>
      <c r="R67" s="291"/>
      <c r="S67" s="46"/>
      <c r="T67" s="46"/>
      <c r="U67" s="46"/>
      <c r="V67" s="304"/>
      <c r="W67" s="304"/>
      <c r="X67" s="58"/>
    </row>
    <row r="68" spans="1:24">
      <c r="A68" s="59" t="str">
        <f t="shared" si="0"/>
        <v/>
      </c>
      <c r="B68" s="59" t="str">
        <f t="shared" si="1"/>
        <v/>
      </c>
      <c r="C68" s="59" t="str">
        <f t="shared" si="2"/>
        <v/>
      </c>
      <c r="D68" s="55">
        <v>57</v>
      </c>
      <c r="E68" s="55"/>
      <c r="F68" s="55"/>
      <c r="G68" s="56"/>
      <c r="H68" s="56"/>
      <c r="I68" s="56"/>
      <c r="J68" s="56"/>
      <c r="K68" s="56"/>
      <c r="L68" s="56"/>
      <c r="M68" s="56"/>
      <c r="N68" s="297"/>
      <c r="O68" s="57"/>
      <c r="P68" s="297"/>
      <c r="Q68" s="297"/>
      <c r="R68" s="291"/>
      <c r="S68" s="46"/>
      <c r="T68" s="46"/>
      <c r="U68" s="46"/>
      <c r="V68" s="304"/>
      <c r="W68" s="304"/>
      <c r="X68" s="58"/>
    </row>
    <row r="69" spans="1:24">
      <c r="A69" s="59" t="str">
        <f t="shared" si="0"/>
        <v/>
      </c>
      <c r="B69" s="59" t="str">
        <f t="shared" si="1"/>
        <v/>
      </c>
      <c r="C69" s="59" t="str">
        <f t="shared" si="2"/>
        <v/>
      </c>
      <c r="D69" s="55">
        <v>58</v>
      </c>
      <c r="E69" s="55"/>
      <c r="F69" s="55"/>
      <c r="G69" s="56"/>
      <c r="H69" s="56"/>
      <c r="I69" s="56"/>
      <c r="J69" s="56"/>
      <c r="K69" s="56"/>
      <c r="L69" s="56"/>
      <c r="M69" s="56"/>
      <c r="N69" s="297"/>
      <c r="O69" s="57"/>
      <c r="P69" s="297"/>
      <c r="Q69" s="297"/>
      <c r="R69" s="291"/>
      <c r="S69" s="46"/>
      <c r="T69" s="46"/>
      <c r="U69" s="46"/>
      <c r="V69" s="304"/>
      <c r="W69" s="304"/>
      <c r="X69" s="58"/>
    </row>
    <row r="70" spans="1:24">
      <c r="A70" s="59" t="str">
        <f t="shared" si="0"/>
        <v/>
      </c>
      <c r="B70" s="59" t="str">
        <f t="shared" si="1"/>
        <v/>
      </c>
      <c r="C70" s="59" t="str">
        <f t="shared" si="2"/>
        <v/>
      </c>
      <c r="D70" s="55">
        <v>59</v>
      </c>
      <c r="E70" s="55"/>
      <c r="F70" s="55"/>
      <c r="G70" s="56"/>
      <c r="H70" s="56"/>
      <c r="I70" s="56"/>
      <c r="J70" s="56"/>
      <c r="K70" s="56"/>
      <c r="L70" s="56"/>
      <c r="M70" s="56"/>
      <c r="N70" s="297"/>
      <c r="O70" s="57"/>
      <c r="P70" s="297"/>
      <c r="Q70" s="297"/>
      <c r="R70" s="291"/>
      <c r="S70" s="46"/>
      <c r="T70" s="46"/>
      <c r="U70" s="46"/>
      <c r="V70" s="304"/>
      <c r="W70" s="304"/>
      <c r="X70" s="58"/>
    </row>
    <row r="71" spans="1:24">
      <c r="A71" s="59" t="str">
        <f t="shared" si="0"/>
        <v/>
      </c>
      <c r="B71" s="59" t="str">
        <f t="shared" si="1"/>
        <v/>
      </c>
      <c r="C71" s="59" t="str">
        <f t="shared" si="2"/>
        <v/>
      </c>
      <c r="D71" s="55">
        <v>60</v>
      </c>
      <c r="E71" s="55"/>
      <c r="F71" s="55"/>
      <c r="G71" s="56"/>
      <c r="H71" s="56"/>
      <c r="I71" s="56"/>
      <c r="J71" s="56"/>
      <c r="K71" s="56"/>
      <c r="L71" s="56"/>
      <c r="M71" s="56"/>
      <c r="N71" s="297"/>
      <c r="O71" s="57"/>
      <c r="P71" s="297"/>
      <c r="Q71" s="297"/>
      <c r="R71" s="291"/>
      <c r="S71" s="46"/>
      <c r="T71" s="46"/>
      <c r="U71" s="46"/>
      <c r="V71" s="304"/>
      <c r="W71" s="304"/>
      <c r="X71" s="58"/>
    </row>
    <row r="72" spans="1:24">
      <c r="A72" s="59" t="str">
        <f t="shared" si="0"/>
        <v/>
      </c>
      <c r="B72" s="59" t="str">
        <f t="shared" si="1"/>
        <v/>
      </c>
      <c r="C72" s="59" t="str">
        <f t="shared" si="2"/>
        <v/>
      </c>
      <c r="D72" s="55">
        <v>61</v>
      </c>
      <c r="E72" s="55"/>
      <c r="F72" s="55"/>
      <c r="G72" s="56"/>
      <c r="H72" s="56"/>
      <c r="I72" s="56"/>
      <c r="J72" s="56"/>
      <c r="K72" s="56"/>
      <c r="L72" s="56"/>
      <c r="M72" s="56"/>
      <c r="N72" s="297"/>
      <c r="O72" s="57"/>
      <c r="P72" s="297"/>
      <c r="Q72" s="297"/>
      <c r="R72" s="291"/>
      <c r="S72" s="46"/>
      <c r="T72" s="46"/>
      <c r="U72" s="46"/>
      <c r="V72" s="304"/>
      <c r="W72" s="304"/>
      <c r="X72" s="58"/>
    </row>
    <row r="73" spans="1:24">
      <c r="A73" s="59" t="str">
        <f t="shared" si="0"/>
        <v/>
      </c>
      <c r="B73" s="59" t="str">
        <f t="shared" si="1"/>
        <v/>
      </c>
      <c r="C73" s="59" t="str">
        <f t="shared" si="2"/>
        <v/>
      </c>
      <c r="D73" s="55">
        <v>62</v>
      </c>
      <c r="E73" s="55"/>
      <c r="F73" s="55"/>
      <c r="G73" s="56"/>
      <c r="H73" s="56"/>
      <c r="I73" s="56"/>
      <c r="J73" s="56"/>
      <c r="K73" s="56"/>
      <c r="L73" s="56"/>
      <c r="M73" s="56"/>
      <c r="N73" s="297"/>
      <c r="O73" s="57"/>
      <c r="P73" s="297"/>
      <c r="Q73" s="297"/>
      <c r="R73" s="291"/>
      <c r="S73" s="46"/>
      <c r="T73" s="46"/>
      <c r="U73" s="46"/>
      <c r="V73" s="304"/>
      <c r="W73" s="304"/>
      <c r="X73" s="58"/>
    </row>
    <row r="74" spans="1:24">
      <c r="A74" s="59" t="str">
        <f t="shared" si="0"/>
        <v/>
      </c>
      <c r="B74" s="59" t="str">
        <f t="shared" si="1"/>
        <v/>
      </c>
      <c r="C74" s="59" t="str">
        <f t="shared" si="2"/>
        <v/>
      </c>
      <c r="D74" s="55">
        <v>63</v>
      </c>
      <c r="E74" s="55"/>
      <c r="F74" s="55"/>
      <c r="G74" s="56"/>
      <c r="H74" s="56"/>
      <c r="I74" s="56"/>
      <c r="J74" s="56"/>
      <c r="K74" s="56"/>
      <c r="L74" s="56"/>
      <c r="M74" s="56"/>
      <c r="N74" s="297"/>
      <c r="O74" s="57"/>
      <c r="P74" s="297"/>
      <c r="Q74" s="297"/>
      <c r="R74" s="291"/>
      <c r="S74" s="46"/>
      <c r="T74" s="46"/>
      <c r="U74" s="46"/>
      <c r="V74" s="304"/>
      <c r="W74" s="304"/>
      <c r="X74" s="58"/>
    </row>
    <row r="75" spans="1:24">
      <c r="A75" s="59" t="str">
        <f t="shared" si="0"/>
        <v/>
      </c>
      <c r="B75" s="59" t="str">
        <f t="shared" si="1"/>
        <v/>
      </c>
      <c r="C75" s="59" t="str">
        <f t="shared" si="2"/>
        <v/>
      </c>
      <c r="D75" s="55">
        <v>64</v>
      </c>
      <c r="E75" s="55"/>
      <c r="F75" s="55"/>
      <c r="G75" s="56"/>
      <c r="H75" s="56"/>
      <c r="I75" s="56"/>
      <c r="J75" s="56"/>
      <c r="K75" s="56"/>
      <c r="L75" s="56"/>
      <c r="M75" s="56"/>
      <c r="N75" s="297"/>
      <c r="O75" s="57"/>
      <c r="P75" s="297"/>
      <c r="Q75" s="297"/>
      <c r="R75" s="291"/>
      <c r="S75" s="46"/>
      <c r="T75" s="46"/>
      <c r="U75" s="46"/>
      <c r="V75" s="304"/>
      <c r="W75" s="304"/>
      <c r="X75" s="58"/>
    </row>
    <row r="76" spans="1:24">
      <c r="A76" s="59" t="str">
        <f t="shared" si="0"/>
        <v/>
      </c>
      <c r="B76" s="59" t="str">
        <f t="shared" si="1"/>
        <v/>
      </c>
      <c r="C76" s="59" t="str">
        <f t="shared" si="2"/>
        <v/>
      </c>
      <c r="D76" s="55">
        <v>65</v>
      </c>
      <c r="E76" s="55"/>
      <c r="F76" s="55"/>
      <c r="G76" s="56"/>
      <c r="H76" s="56"/>
      <c r="I76" s="56"/>
      <c r="J76" s="56"/>
      <c r="K76" s="56"/>
      <c r="L76" s="56"/>
      <c r="M76" s="56"/>
      <c r="N76" s="297"/>
      <c r="O76" s="57"/>
      <c r="P76" s="297"/>
      <c r="Q76" s="297"/>
      <c r="R76" s="291"/>
      <c r="S76" s="46"/>
      <c r="T76" s="46"/>
      <c r="U76" s="46"/>
      <c r="V76" s="304"/>
      <c r="W76" s="304"/>
      <c r="X76" s="58"/>
    </row>
    <row r="77" spans="1:24">
      <c r="A77" s="59" t="str">
        <f t="shared" si="0"/>
        <v/>
      </c>
      <c r="B77" s="59" t="str">
        <f t="shared" si="1"/>
        <v/>
      </c>
      <c r="C77" s="59" t="str">
        <f t="shared" si="2"/>
        <v/>
      </c>
      <c r="D77" s="55">
        <v>66</v>
      </c>
      <c r="E77" s="55"/>
      <c r="F77" s="55"/>
      <c r="G77" s="56"/>
      <c r="H77" s="56"/>
      <c r="I77" s="56"/>
      <c r="J77" s="56"/>
      <c r="K77" s="56"/>
      <c r="L77" s="56"/>
      <c r="M77" s="56"/>
      <c r="N77" s="297"/>
      <c r="O77" s="57"/>
      <c r="P77" s="297"/>
      <c r="Q77" s="297"/>
      <c r="R77" s="291"/>
      <c r="S77" s="46"/>
      <c r="T77" s="46"/>
      <c r="U77" s="46"/>
      <c r="V77" s="304"/>
      <c r="W77" s="304"/>
      <c r="X77" s="58"/>
    </row>
    <row r="78" spans="1:24">
      <c r="A78" s="59" t="str">
        <f t="shared" ref="A78:A141" si="3">IF(ISBLANK(E78),"",dfName)</f>
        <v/>
      </c>
      <c r="B78" s="59" t="str">
        <f t="shared" ref="B78:B141" si="4">IF(ISBLANK(E78),"",dfRG)</f>
        <v/>
      </c>
      <c r="C78" s="59" t="str">
        <f t="shared" ref="C78:C141" si="5">IF(ISBLANK(E78),"",EndDate)</f>
        <v/>
      </c>
      <c r="D78" s="55">
        <v>67</v>
      </c>
      <c r="E78" s="55"/>
      <c r="F78" s="55"/>
      <c r="G78" s="56"/>
      <c r="H78" s="56"/>
      <c r="I78" s="56"/>
      <c r="J78" s="56"/>
      <c r="K78" s="56"/>
      <c r="L78" s="56"/>
      <c r="M78" s="56"/>
      <c r="N78" s="297"/>
      <c r="O78" s="57"/>
      <c r="P78" s="297"/>
      <c r="Q78" s="297"/>
      <c r="R78" s="291"/>
      <c r="S78" s="46"/>
      <c r="T78" s="46"/>
      <c r="U78" s="46"/>
      <c r="V78" s="304"/>
      <c r="W78" s="304"/>
      <c r="X78" s="58"/>
    </row>
    <row r="79" spans="1:24">
      <c r="A79" s="59" t="str">
        <f t="shared" si="3"/>
        <v/>
      </c>
      <c r="B79" s="59" t="str">
        <f t="shared" si="4"/>
        <v/>
      </c>
      <c r="C79" s="59" t="str">
        <f t="shared" si="5"/>
        <v/>
      </c>
      <c r="D79" s="55">
        <v>68</v>
      </c>
      <c r="E79" s="55"/>
      <c r="F79" s="55"/>
      <c r="G79" s="56"/>
      <c r="H79" s="56"/>
      <c r="I79" s="56"/>
      <c r="J79" s="56"/>
      <c r="K79" s="56"/>
      <c r="L79" s="56"/>
      <c r="M79" s="56"/>
      <c r="N79" s="297"/>
      <c r="O79" s="57"/>
      <c r="P79" s="297"/>
      <c r="Q79" s="297"/>
      <c r="R79" s="291"/>
      <c r="S79" s="46"/>
      <c r="T79" s="46"/>
      <c r="U79" s="46"/>
      <c r="V79" s="304"/>
      <c r="W79" s="304"/>
      <c r="X79" s="58"/>
    </row>
    <row r="80" spans="1:24">
      <c r="A80" s="59" t="str">
        <f t="shared" si="3"/>
        <v/>
      </c>
      <c r="B80" s="59" t="str">
        <f t="shared" si="4"/>
        <v/>
      </c>
      <c r="C80" s="59" t="str">
        <f t="shared" si="5"/>
        <v/>
      </c>
      <c r="D80" s="55">
        <v>69</v>
      </c>
      <c r="E80" s="55"/>
      <c r="F80" s="55"/>
      <c r="G80" s="56"/>
      <c r="H80" s="56"/>
      <c r="I80" s="56"/>
      <c r="J80" s="56"/>
      <c r="K80" s="56"/>
      <c r="L80" s="56"/>
      <c r="M80" s="56"/>
      <c r="N80" s="297"/>
      <c r="O80" s="57"/>
      <c r="P80" s="297"/>
      <c r="Q80" s="297"/>
      <c r="R80" s="291"/>
      <c r="S80" s="46"/>
      <c r="T80" s="46"/>
      <c r="U80" s="46"/>
      <c r="V80" s="304"/>
      <c r="W80" s="304"/>
      <c r="X80" s="58"/>
    </row>
    <row r="81" spans="1:24">
      <c r="A81" s="59" t="str">
        <f t="shared" si="3"/>
        <v/>
      </c>
      <c r="B81" s="59" t="str">
        <f t="shared" si="4"/>
        <v/>
      </c>
      <c r="C81" s="59" t="str">
        <f t="shared" si="5"/>
        <v/>
      </c>
      <c r="D81" s="55">
        <v>70</v>
      </c>
      <c r="E81" s="55"/>
      <c r="F81" s="55"/>
      <c r="G81" s="56"/>
      <c r="H81" s="56"/>
      <c r="I81" s="56"/>
      <c r="J81" s="56"/>
      <c r="K81" s="56"/>
      <c r="L81" s="56"/>
      <c r="M81" s="56"/>
      <c r="N81" s="297"/>
      <c r="O81" s="57"/>
      <c r="P81" s="297"/>
      <c r="Q81" s="297"/>
      <c r="R81" s="291"/>
      <c r="S81" s="46"/>
      <c r="T81" s="46"/>
      <c r="U81" s="46"/>
      <c r="V81" s="304"/>
      <c r="W81" s="304"/>
      <c r="X81" s="58"/>
    </row>
    <row r="82" spans="1:24">
      <c r="A82" s="59" t="str">
        <f t="shared" si="3"/>
        <v/>
      </c>
      <c r="B82" s="59" t="str">
        <f t="shared" si="4"/>
        <v/>
      </c>
      <c r="C82" s="59" t="str">
        <f t="shared" si="5"/>
        <v/>
      </c>
      <c r="D82" s="55">
        <v>71</v>
      </c>
      <c r="E82" s="55"/>
      <c r="F82" s="55"/>
      <c r="G82" s="56"/>
      <c r="H82" s="56"/>
      <c r="I82" s="56"/>
      <c r="J82" s="56"/>
      <c r="K82" s="56"/>
      <c r="L82" s="56"/>
      <c r="M82" s="56"/>
      <c r="N82" s="297"/>
      <c r="O82" s="57"/>
      <c r="P82" s="297"/>
      <c r="Q82" s="297"/>
      <c r="R82" s="291"/>
      <c r="S82" s="46"/>
      <c r="T82" s="46"/>
      <c r="U82" s="46"/>
      <c r="V82" s="304"/>
      <c r="W82" s="304"/>
      <c r="X82" s="58"/>
    </row>
    <row r="83" spans="1:24">
      <c r="A83" s="59" t="str">
        <f t="shared" si="3"/>
        <v/>
      </c>
      <c r="B83" s="59" t="str">
        <f t="shared" si="4"/>
        <v/>
      </c>
      <c r="C83" s="59" t="str">
        <f t="shared" si="5"/>
        <v/>
      </c>
      <c r="D83" s="55">
        <v>72</v>
      </c>
      <c r="E83" s="55"/>
      <c r="F83" s="55"/>
      <c r="G83" s="56"/>
      <c r="H83" s="56"/>
      <c r="I83" s="56"/>
      <c r="J83" s="56"/>
      <c r="K83" s="56"/>
      <c r="L83" s="56"/>
      <c r="M83" s="56"/>
      <c r="N83" s="297"/>
      <c r="O83" s="57"/>
      <c r="P83" s="297"/>
      <c r="Q83" s="297"/>
      <c r="R83" s="291"/>
      <c r="S83" s="46"/>
      <c r="T83" s="46"/>
      <c r="U83" s="46"/>
      <c r="V83" s="304"/>
      <c r="W83" s="304"/>
      <c r="X83" s="58"/>
    </row>
    <row r="84" spans="1:24">
      <c r="A84" s="59" t="str">
        <f t="shared" si="3"/>
        <v/>
      </c>
      <c r="B84" s="59" t="str">
        <f t="shared" si="4"/>
        <v/>
      </c>
      <c r="C84" s="59" t="str">
        <f t="shared" si="5"/>
        <v/>
      </c>
      <c r="D84" s="55">
        <v>73</v>
      </c>
      <c r="E84" s="55"/>
      <c r="F84" s="55"/>
      <c r="G84" s="56"/>
      <c r="H84" s="56"/>
      <c r="I84" s="56"/>
      <c r="J84" s="56"/>
      <c r="K84" s="56"/>
      <c r="L84" s="56"/>
      <c r="M84" s="56"/>
      <c r="N84" s="297"/>
      <c r="O84" s="57"/>
      <c r="P84" s="297"/>
      <c r="Q84" s="297"/>
      <c r="R84" s="291"/>
      <c r="S84" s="46"/>
      <c r="T84" s="46"/>
      <c r="U84" s="46"/>
      <c r="V84" s="304"/>
      <c r="W84" s="304"/>
      <c r="X84" s="58"/>
    </row>
    <row r="85" spans="1:24">
      <c r="A85" s="59" t="str">
        <f t="shared" si="3"/>
        <v/>
      </c>
      <c r="B85" s="59" t="str">
        <f t="shared" si="4"/>
        <v/>
      </c>
      <c r="C85" s="59" t="str">
        <f t="shared" si="5"/>
        <v/>
      </c>
      <c r="D85" s="55">
        <v>74</v>
      </c>
      <c r="E85" s="55"/>
      <c r="F85" s="55"/>
      <c r="G85" s="56"/>
      <c r="H85" s="56"/>
      <c r="I85" s="56"/>
      <c r="J85" s="56"/>
      <c r="K85" s="56"/>
      <c r="L85" s="56"/>
      <c r="M85" s="56"/>
      <c r="N85" s="297"/>
      <c r="O85" s="57"/>
      <c r="P85" s="297"/>
      <c r="Q85" s="297"/>
      <c r="R85" s="291"/>
      <c r="S85" s="46"/>
      <c r="T85" s="46"/>
      <c r="U85" s="46"/>
      <c r="V85" s="304"/>
      <c r="W85" s="304"/>
      <c r="X85" s="58"/>
    </row>
    <row r="86" spans="1:24">
      <c r="A86" s="59" t="str">
        <f t="shared" si="3"/>
        <v/>
      </c>
      <c r="B86" s="59" t="str">
        <f t="shared" si="4"/>
        <v/>
      </c>
      <c r="C86" s="59" t="str">
        <f t="shared" si="5"/>
        <v/>
      </c>
      <c r="D86" s="55">
        <v>75</v>
      </c>
      <c r="E86" s="55"/>
      <c r="F86" s="55"/>
      <c r="G86" s="56"/>
      <c r="H86" s="56"/>
      <c r="I86" s="56"/>
      <c r="J86" s="56"/>
      <c r="K86" s="56"/>
      <c r="L86" s="56"/>
      <c r="M86" s="56"/>
      <c r="N86" s="297"/>
      <c r="O86" s="57"/>
      <c r="P86" s="297"/>
      <c r="Q86" s="297"/>
      <c r="R86" s="291"/>
      <c r="S86" s="46"/>
      <c r="T86" s="46"/>
      <c r="U86" s="46"/>
      <c r="V86" s="304"/>
      <c r="W86" s="304"/>
      <c r="X86" s="58"/>
    </row>
    <row r="87" spans="1:24">
      <c r="A87" s="59" t="str">
        <f t="shared" si="3"/>
        <v/>
      </c>
      <c r="B87" s="59" t="str">
        <f t="shared" si="4"/>
        <v/>
      </c>
      <c r="C87" s="59" t="str">
        <f t="shared" si="5"/>
        <v/>
      </c>
      <c r="D87" s="55">
        <v>76</v>
      </c>
      <c r="E87" s="55"/>
      <c r="F87" s="55"/>
      <c r="G87" s="56"/>
      <c r="H87" s="56"/>
      <c r="I87" s="56"/>
      <c r="J87" s="56"/>
      <c r="K87" s="56"/>
      <c r="L87" s="56"/>
      <c r="M87" s="56"/>
      <c r="N87" s="297"/>
      <c r="O87" s="57"/>
      <c r="P87" s="297"/>
      <c r="Q87" s="297"/>
      <c r="R87" s="291"/>
      <c r="S87" s="46"/>
      <c r="T87" s="46"/>
      <c r="U87" s="46"/>
      <c r="V87" s="304"/>
      <c r="W87" s="304"/>
      <c r="X87" s="58"/>
    </row>
    <row r="88" spans="1:24">
      <c r="A88" s="59" t="str">
        <f t="shared" si="3"/>
        <v/>
      </c>
      <c r="B88" s="59" t="str">
        <f t="shared" si="4"/>
        <v/>
      </c>
      <c r="C88" s="59" t="str">
        <f t="shared" si="5"/>
        <v/>
      </c>
      <c r="D88" s="55">
        <v>77</v>
      </c>
      <c r="E88" s="55"/>
      <c r="F88" s="55"/>
      <c r="G88" s="56"/>
      <c r="H88" s="56"/>
      <c r="I88" s="56"/>
      <c r="J88" s="56"/>
      <c r="K88" s="56"/>
      <c r="L88" s="56"/>
      <c r="M88" s="56"/>
      <c r="N88" s="297"/>
      <c r="O88" s="57"/>
      <c r="P88" s="297"/>
      <c r="Q88" s="297"/>
      <c r="R88" s="291"/>
      <c r="S88" s="46"/>
      <c r="T88" s="46"/>
      <c r="U88" s="46"/>
      <c r="V88" s="304"/>
      <c r="W88" s="304"/>
      <c r="X88" s="58"/>
    </row>
    <row r="89" spans="1:24">
      <c r="A89" s="59" t="str">
        <f t="shared" si="3"/>
        <v/>
      </c>
      <c r="B89" s="59" t="str">
        <f t="shared" si="4"/>
        <v/>
      </c>
      <c r="C89" s="59" t="str">
        <f t="shared" si="5"/>
        <v/>
      </c>
      <c r="D89" s="55">
        <v>78</v>
      </c>
      <c r="E89" s="55"/>
      <c r="F89" s="55"/>
      <c r="G89" s="56"/>
      <c r="H89" s="56"/>
      <c r="I89" s="56"/>
      <c r="J89" s="56"/>
      <c r="K89" s="56"/>
      <c r="L89" s="56"/>
      <c r="M89" s="56"/>
      <c r="N89" s="297"/>
      <c r="O89" s="57"/>
      <c r="P89" s="297"/>
      <c r="Q89" s="297"/>
      <c r="R89" s="291"/>
      <c r="S89" s="46"/>
      <c r="T89" s="46"/>
      <c r="U89" s="46"/>
      <c r="V89" s="304"/>
      <c r="W89" s="304"/>
      <c r="X89" s="58"/>
    </row>
    <row r="90" spans="1:24">
      <c r="A90" s="59" t="str">
        <f t="shared" si="3"/>
        <v/>
      </c>
      <c r="B90" s="59" t="str">
        <f t="shared" si="4"/>
        <v/>
      </c>
      <c r="C90" s="59" t="str">
        <f t="shared" si="5"/>
        <v/>
      </c>
      <c r="D90" s="55">
        <v>79</v>
      </c>
      <c r="E90" s="55"/>
      <c r="F90" s="55"/>
      <c r="G90" s="56"/>
      <c r="H90" s="56"/>
      <c r="I90" s="56"/>
      <c r="J90" s="56"/>
      <c r="K90" s="56"/>
      <c r="L90" s="56"/>
      <c r="M90" s="56"/>
      <c r="N90" s="297"/>
      <c r="O90" s="57"/>
      <c r="P90" s="297"/>
      <c r="Q90" s="297"/>
      <c r="R90" s="291"/>
      <c r="S90" s="46"/>
      <c r="T90" s="46"/>
      <c r="U90" s="46"/>
      <c r="V90" s="304"/>
      <c r="W90" s="304"/>
      <c r="X90" s="58"/>
    </row>
    <row r="91" spans="1:24">
      <c r="A91" s="59" t="str">
        <f t="shared" si="3"/>
        <v/>
      </c>
      <c r="B91" s="59" t="str">
        <f t="shared" si="4"/>
        <v/>
      </c>
      <c r="C91" s="59" t="str">
        <f t="shared" si="5"/>
        <v/>
      </c>
      <c r="D91" s="55">
        <v>80</v>
      </c>
      <c r="E91" s="55"/>
      <c r="F91" s="55"/>
      <c r="G91" s="56"/>
      <c r="H91" s="56"/>
      <c r="I91" s="56"/>
      <c r="J91" s="56"/>
      <c r="K91" s="56"/>
      <c r="L91" s="56"/>
      <c r="M91" s="56"/>
      <c r="N91" s="297"/>
      <c r="O91" s="57"/>
      <c r="P91" s="297"/>
      <c r="Q91" s="297"/>
      <c r="R91" s="291"/>
      <c r="S91" s="46"/>
      <c r="T91" s="46"/>
      <c r="U91" s="46"/>
      <c r="V91" s="304"/>
      <c r="W91" s="304"/>
      <c r="X91" s="58"/>
    </row>
    <row r="92" spans="1:24">
      <c r="A92" s="59" t="str">
        <f t="shared" si="3"/>
        <v/>
      </c>
      <c r="B92" s="59" t="str">
        <f t="shared" si="4"/>
        <v/>
      </c>
      <c r="C92" s="59" t="str">
        <f t="shared" si="5"/>
        <v/>
      </c>
      <c r="D92" s="55">
        <v>81</v>
      </c>
      <c r="E92" s="55"/>
      <c r="F92" s="55"/>
      <c r="G92" s="56"/>
      <c r="H92" s="56"/>
      <c r="I92" s="56"/>
      <c r="J92" s="56"/>
      <c r="K92" s="56"/>
      <c r="L92" s="56"/>
      <c r="M92" s="56"/>
      <c r="N92" s="297"/>
      <c r="O92" s="57"/>
      <c r="P92" s="297"/>
      <c r="Q92" s="297"/>
      <c r="R92" s="291"/>
      <c r="S92" s="46"/>
      <c r="T92" s="46"/>
      <c r="U92" s="46"/>
      <c r="V92" s="304"/>
      <c r="W92" s="304"/>
      <c r="X92" s="58"/>
    </row>
    <row r="93" spans="1:24">
      <c r="A93" s="59" t="str">
        <f t="shared" si="3"/>
        <v/>
      </c>
      <c r="B93" s="59" t="str">
        <f t="shared" si="4"/>
        <v/>
      </c>
      <c r="C93" s="59" t="str">
        <f t="shared" si="5"/>
        <v/>
      </c>
      <c r="D93" s="55">
        <v>82</v>
      </c>
      <c r="E93" s="55"/>
      <c r="F93" s="55"/>
      <c r="G93" s="56"/>
      <c r="H93" s="56"/>
      <c r="I93" s="56"/>
      <c r="J93" s="56"/>
      <c r="K93" s="56"/>
      <c r="L93" s="56"/>
      <c r="M93" s="56"/>
      <c r="N93" s="297"/>
      <c r="O93" s="57"/>
      <c r="P93" s="297"/>
      <c r="Q93" s="297"/>
      <c r="R93" s="291"/>
      <c r="S93" s="46"/>
      <c r="T93" s="46"/>
      <c r="U93" s="46"/>
      <c r="V93" s="304"/>
      <c r="W93" s="304"/>
      <c r="X93" s="58"/>
    </row>
    <row r="94" spans="1:24">
      <c r="A94" s="59" t="str">
        <f t="shared" si="3"/>
        <v/>
      </c>
      <c r="B94" s="59" t="str">
        <f t="shared" si="4"/>
        <v/>
      </c>
      <c r="C94" s="59" t="str">
        <f t="shared" si="5"/>
        <v/>
      </c>
      <c r="D94" s="55">
        <v>83</v>
      </c>
      <c r="E94" s="55"/>
      <c r="F94" s="55"/>
      <c r="G94" s="56"/>
      <c r="H94" s="56"/>
      <c r="I94" s="56"/>
      <c r="J94" s="56"/>
      <c r="K94" s="56"/>
      <c r="L94" s="56"/>
      <c r="M94" s="56"/>
      <c r="N94" s="297"/>
      <c r="O94" s="57"/>
      <c r="P94" s="297"/>
      <c r="Q94" s="297"/>
      <c r="R94" s="291"/>
      <c r="S94" s="46"/>
      <c r="T94" s="46"/>
      <c r="U94" s="46"/>
      <c r="V94" s="304"/>
      <c r="W94" s="304"/>
      <c r="X94" s="58"/>
    </row>
    <row r="95" spans="1:24">
      <c r="A95" s="59" t="str">
        <f t="shared" si="3"/>
        <v/>
      </c>
      <c r="B95" s="59" t="str">
        <f t="shared" si="4"/>
        <v/>
      </c>
      <c r="C95" s="59" t="str">
        <f t="shared" si="5"/>
        <v/>
      </c>
      <c r="D95" s="55">
        <v>84</v>
      </c>
      <c r="E95" s="55"/>
      <c r="F95" s="55"/>
      <c r="G95" s="56"/>
      <c r="H95" s="56"/>
      <c r="I95" s="56"/>
      <c r="J95" s="56"/>
      <c r="K95" s="56"/>
      <c r="L95" s="56"/>
      <c r="M95" s="56"/>
      <c r="N95" s="297"/>
      <c r="O95" s="57"/>
      <c r="P95" s="297"/>
      <c r="Q95" s="297"/>
      <c r="R95" s="291"/>
      <c r="S95" s="46"/>
      <c r="T95" s="46"/>
      <c r="U95" s="46"/>
      <c r="V95" s="304"/>
      <c r="W95" s="304"/>
      <c r="X95" s="58"/>
    </row>
    <row r="96" spans="1:24">
      <c r="A96" s="59" t="str">
        <f t="shared" si="3"/>
        <v/>
      </c>
      <c r="B96" s="59" t="str">
        <f t="shared" si="4"/>
        <v/>
      </c>
      <c r="C96" s="59" t="str">
        <f t="shared" si="5"/>
        <v/>
      </c>
      <c r="D96" s="55">
        <v>85</v>
      </c>
      <c r="E96" s="55"/>
      <c r="F96" s="55"/>
      <c r="G96" s="56"/>
      <c r="H96" s="56"/>
      <c r="I96" s="56"/>
      <c r="J96" s="56"/>
      <c r="K96" s="56"/>
      <c r="L96" s="56"/>
      <c r="M96" s="56"/>
      <c r="N96" s="297"/>
      <c r="O96" s="57"/>
      <c r="P96" s="297"/>
      <c r="Q96" s="297"/>
      <c r="R96" s="291"/>
      <c r="S96" s="46"/>
      <c r="T96" s="46"/>
      <c r="U96" s="46"/>
      <c r="V96" s="304"/>
      <c r="W96" s="304"/>
      <c r="X96" s="58"/>
    </row>
    <row r="97" spans="1:24">
      <c r="A97" s="59" t="str">
        <f t="shared" si="3"/>
        <v/>
      </c>
      <c r="B97" s="59" t="str">
        <f t="shared" si="4"/>
        <v/>
      </c>
      <c r="C97" s="59" t="str">
        <f t="shared" si="5"/>
        <v/>
      </c>
      <c r="D97" s="55">
        <v>86</v>
      </c>
      <c r="E97" s="55"/>
      <c r="F97" s="55"/>
      <c r="G97" s="56"/>
      <c r="H97" s="56"/>
      <c r="I97" s="56"/>
      <c r="J97" s="56"/>
      <c r="K97" s="56"/>
      <c r="L97" s="56"/>
      <c r="M97" s="56"/>
      <c r="N97" s="297"/>
      <c r="O97" s="57"/>
      <c r="P97" s="297"/>
      <c r="Q97" s="297"/>
      <c r="R97" s="291"/>
      <c r="S97" s="46"/>
      <c r="T97" s="46"/>
      <c r="U97" s="46"/>
      <c r="V97" s="304"/>
      <c r="W97" s="304"/>
      <c r="X97" s="58"/>
    </row>
    <row r="98" spans="1:24">
      <c r="A98" s="59" t="str">
        <f t="shared" si="3"/>
        <v/>
      </c>
      <c r="B98" s="59" t="str">
        <f t="shared" si="4"/>
        <v/>
      </c>
      <c r="C98" s="59" t="str">
        <f t="shared" si="5"/>
        <v/>
      </c>
      <c r="D98" s="55">
        <v>87</v>
      </c>
      <c r="E98" s="55"/>
      <c r="F98" s="55"/>
      <c r="G98" s="56"/>
      <c r="H98" s="56"/>
      <c r="I98" s="56"/>
      <c r="J98" s="56"/>
      <c r="K98" s="56"/>
      <c r="L98" s="56"/>
      <c r="M98" s="56"/>
      <c r="N98" s="297"/>
      <c r="O98" s="57"/>
      <c r="P98" s="297"/>
      <c r="Q98" s="297"/>
      <c r="R98" s="291"/>
      <c r="S98" s="46"/>
      <c r="T98" s="46"/>
      <c r="U98" s="46"/>
      <c r="V98" s="304"/>
      <c r="W98" s="304"/>
      <c r="X98" s="58"/>
    </row>
    <row r="99" spans="1:24">
      <c r="A99" s="59" t="str">
        <f t="shared" si="3"/>
        <v/>
      </c>
      <c r="B99" s="59" t="str">
        <f t="shared" si="4"/>
        <v/>
      </c>
      <c r="C99" s="59" t="str">
        <f t="shared" si="5"/>
        <v/>
      </c>
      <c r="D99" s="55">
        <v>88</v>
      </c>
      <c r="E99" s="55"/>
      <c r="F99" s="55"/>
      <c r="G99" s="56"/>
      <c r="H99" s="56"/>
      <c r="I99" s="56"/>
      <c r="J99" s="56"/>
      <c r="K99" s="56"/>
      <c r="L99" s="56"/>
      <c r="M99" s="56"/>
      <c r="N99" s="297"/>
      <c r="O99" s="57"/>
      <c r="P99" s="297"/>
      <c r="Q99" s="297"/>
      <c r="R99" s="291"/>
      <c r="S99" s="46"/>
      <c r="T99" s="46"/>
      <c r="U99" s="46"/>
      <c r="V99" s="304"/>
      <c r="W99" s="304"/>
      <c r="X99" s="58"/>
    </row>
    <row r="100" spans="1:24">
      <c r="A100" s="59" t="str">
        <f t="shared" si="3"/>
        <v/>
      </c>
      <c r="B100" s="59" t="str">
        <f t="shared" si="4"/>
        <v/>
      </c>
      <c r="C100" s="59" t="str">
        <f t="shared" si="5"/>
        <v/>
      </c>
      <c r="D100" s="55">
        <v>89</v>
      </c>
      <c r="E100" s="55"/>
      <c r="F100" s="55"/>
      <c r="G100" s="56"/>
      <c r="H100" s="56"/>
      <c r="I100" s="56"/>
      <c r="J100" s="56"/>
      <c r="K100" s="56"/>
      <c r="L100" s="56"/>
      <c r="M100" s="56"/>
      <c r="N100" s="297"/>
      <c r="O100" s="57"/>
      <c r="P100" s="297"/>
      <c r="Q100" s="297"/>
      <c r="R100" s="291"/>
      <c r="S100" s="46"/>
      <c r="T100" s="46"/>
      <c r="U100" s="46"/>
      <c r="V100" s="304"/>
      <c r="W100" s="304"/>
      <c r="X100" s="58"/>
    </row>
    <row r="101" spans="1:24">
      <c r="A101" s="59" t="str">
        <f t="shared" si="3"/>
        <v/>
      </c>
      <c r="B101" s="59" t="str">
        <f t="shared" si="4"/>
        <v/>
      </c>
      <c r="C101" s="59" t="str">
        <f t="shared" si="5"/>
        <v/>
      </c>
      <c r="D101" s="55">
        <v>90</v>
      </c>
      <c r="E101" s="55"/>
      <c r="F101" s="55"/>
      <c r="G101" s="56"/>
      <c r="H101" s="56"/>
      <c r="I101" s="56"/>
      <c r="J101" s="56"/>
      <c r="K101" s="56"/>
      <c r="L101" s="56"/>
      <c r="M101" s="56"/>
      <c r="N101" s="297"/>
      <c r="O101" s="57"/>
      <c r="P101" s="297"/>
      <c r="Q101" s="297"/>
      <c r="R101" s="291"/>
      <c r="S101" s="46"/>
      <c r="T101" s="46"/>
      <c r="U101" s="46"/>
      <c r="V101" s="304"/>
      <c r="W101" s="304"/>
      <c r="X101" s="58"/>
    </row>
    <row r="102" spans="1:24">
      <c r="A102" s="59" t="str">
        <f t="shared" si="3"/>
        <v/>
      </c>
      <c r="B102" s="59" t="str">
        <f t="shared" si="4"/>
        <v/>
      </c>
      <c r="C102" s="59" t="str">
        <f t="shared" si="5"/>
        <v/>
      </c>
      <c r="D102" s="55">
        <v>91</v>
      </c>
      <c r="E102" s="55"/>
      <c r="F102" s="55"/>
      <c r="G102" s="56"/>
      <c r="H102" s="56"/>
      <c r="I102" s="56"/>
      <c r="J102" s="56"/>
      <c r="K102" s="56"/>
      <c r="L102" s="56"/>
      <c r="M102" s="56"/>
      <c r="N102" s="297"/>
      <c r="O102" s="57"/>
      <c r="P102" s="297"/>
      <c r="Q102" s="297"/>
      <c r="R102" s="291"/>
      <c r="S102" s="46"/>
      <c r="T102" s="46"/>
      <c r="U102" s="46"/>
      <c r="V102" s="304"/>
      <c r="W102" s="304"/>
      <c r="X102" s="58"/>
    </row>
    <row r="103" spans="1:24">
      <c r="A103" s="59" t="str">
        <f t="shared" si="3"/>
        <v/>
      </c>
      <c r="B103" s="59" t="str">
        <f t="shared" si="4"/>
        <v/>
      </c>
      <c r="C103" s="59" t="str">
        <f t="shared" si="5"/>
        <v/>
      </c>
      <c r="D103" s="55">
        <v>92</v>
      </c>
      <c r="E103" s="55"/>
      <c r="F103" s="55"/>
      <c r="G103" s="56"/>
      <c r="H103" s="56"/>
      <c r="I103" s="56"/>
      <c r="J103" s="56"/>
      <c r="K103" s="56"/>
      <c r="L103" s="56"/>
      <c r="M103" s="56"/>
      <c r="N103" s="297"/>
      <c r="O103" s="57"/>
      <c r="P103" s="297"/>
      <c r="Q103" s="297"/>
      <c r="R103" s="291"/>
      <c r="S103" s="46"/>
      <c r="T103" s="46"/>
      <c r="U103" s="46"/>
      <c r="V103" s="304"/>
      <c r="W103" s="304"/>
      <c r="X103" s="58"/>
    </row>
    <row r="104" spans="1:24">
      <c r="A104" s="59" t="str">
        <f t="shared" si="3"/>
        <v/>
      </c>
      <c r="B104" s="59" t="str">
        <f t="shared" si="4"/>
        <v/>
      </c>
      <c r="C104" s="59" t="str">
        <f t="shared" si="5"/>
        <v/>
      </c>
      <c r="D104" s="55">
        <v>93</v>
      </c>
      <c r="E104" s="55"/>
      <c r="F104" s="55"/>
      <c r="G104" s="56"/>
      <c r="H104" s="56"/>
      <c r="I104" s="56"/>
      <c r="J104" s="56"/>
      <c r="K104" s="56"/>
      <c r="L104" s="56"/>
      <c r="M104" s="56"/>
      <c r="N104" s="297"/>
      <c r="O104" s="57"/>
      <c r="P104" s="297"/>
      <c r="Q104" s="297"/>
      <c r="R104" s="291"/>
      <c r="S104" s="46"/>
      <c r="T104" s="46"/>
      <c r="U104" s="46"/>
      <c r="V104" s="304"/>
      <c r="W104" s="304"/>
      <c r="X104" s="58"/>
    </row>
    <row r="105" spans="1:24">
      <c r="A105" s="59" t="str">
        <f t="shared" si="3"/>
        <v/>
      </c>
      <c r="B105" s="59" t="str">
        <f t="shared" si="4"/>
        <v/>
      </c>
      <c r="C105" s="59" t="str">
        <f t="shared" si="5"/>
        <v/>
      </c>
      <c r="D105" s="55">
        <v>94</v>
      </c>
      <c r="E105" s="55"/>
      <c r="F105" s="55"/>
      <c r="G105" s="56"/>
      <c r="H105" s="56"/>
      <c r="I105" s="56"/>
      <c r="J105" s="56"/>
      <c r="K105" s="56"/>
      <c r="L105" s="56"/>
      <c r="M105" s="56"/>
      <c r="N105" s="297"/>
      <c r="O105" s="57"/>
      <c r="P105" s="297"/>
      <c r="Q105" s="297"/>
      <c r="R105" s="291"/>
      <c r="S105" s="46"/>
      <c r="T105" s="46"/>
      <c r="U105" s="46"/>
      <c r="V105" s="304"/>
      <c r="W105" s="304"/>
      <c r="X105" s="58"/>
    </row>
    <row r="106" spans="1:24">
      <c r="A106" s="59" t="str">
        <f t="shared" si="3"/>
        <v/>
      </c>
      <c r="B106" s="59" t="str">
        <f t="shared" si="4"/>
        <v/>
      </c>
      <c r="C106" s="59" t="str">
        <f t="shared" si="5"/>
        <v/>
      </c>
      <c r="D106" s="55">
        <v>95</v>
      </c>
      <c r="E106" s="55"/>
      <c r="F106" s="55"/>
      <c r="G106" s="56"/>
      <c r="H106" s="56"/>
      <c r="I106" s="56"/>
      <c r="J106" s="56"/>
      <c r="K106" s="56"/>
      <c r="L106" s="56"/>
      <c r="M106" s="56"/>
      <c r="N106" s="297"/>
      <c r="O106" s="57"/>
      <c r="P106" s="297"/>
      <c r="Q106" s="297"/>
      <c r="R106" s="291"/>
      <c r="S106" s="46"/>
      <c r="T106" s="46"/>
      <c r="U106" s="46"/>
      <c r="V106" s="304"/>
      <c r="W106" s="304"/>
      <c r="X106" s="58"/>
    </row>
    <row r="107" spans="1:24">
      <c r="A107" s="59" t="str">
        <f t="shared" si="3"/>
        <v/>
      </c>
      <c r="B107" s="59" t="str">
        <f t="shared" si="4"/>
        <v/>
      </c>
      <c r="C107" s="59" t="str">
        <f t="shared" si="5"/>
        <v/>
      </c>
      <c r="D107" s="55">
        <v>96</v>
      </c>
      <c r="E107" s="55"/>
      <c r="F107" s="55"/>
      <c r="G107" s="56"/>
      <c r="H107" s="56"/>
      <c r="I107" s="56"/>
      <c r="J107" s="56"/>
      <c r="K107" s="56"/>
      <c r="L107" s="56"/>
      <c r="M107" s="56"/>
      <c r="N107" s="297"/>
      <c r="O107" s="57"/>
      <c r="P107" s="297"/>
      <c r="Q107" s="297"/>
      <c r="R107" s="291"/>
      <c r="S107" s="46"/>
      <c r="T107" s="46"/>
      <c r="U107" s="46"/>
      <c r="V107" s="304"/>
      <c r="W107" s="304"/>
      <c r="X107" s="58"/>
    </row>
    <row r="108" spans="1:24">
      <c r="A108" s="59" t="str">
        <f t="shared" si="3"/>
        <v/>
      </c>
      <c r="B108" s="59" t="str">
        <f t="shared" si="4"/>
        <v/>
      </c>
      <c r="C108" s="59" t="str">
        <f t="shared" si="5"/>
        <v/>
      </c>
      <c r="D108" s="55">
        <v>97</v>
      </c>
      <c r="E108" s="55"/>
      <c r="F108" s="55"/>
      <c r="G108" s="56"/>
      <c r="H108" s="56"/>
      <c r="I108" s="56"/>
      <c r="J108" s="56"/>
      <c r="K108" s="56"/>
      <c r="L108" s="56"/>
      <c r="M108" s="56"/>
      <c r="N108" s="297"/>
      <c r="O108" s="57"/>
      <c r="P108" s="297"/>
      <c r="Q108" s="297"/>
      <c r="R108" s="291"/>
      <c r="S108" s="46"/>
      <c r="T108" s="46"/>
      <c r="U108" s="46"/>
      <c r="V108" s="304"/>
      <c r="W108" s="304"/>
      <c r="X108" s="58"/>
    </row>
    <row r="109" spans="1:24">
      <c r="A109" s="59" t="str">
        <f t="shared" si="3"/>
        <v/>
      </c>
      <c r="B109" s="59" t="str">
        <f t="shared" si="4"/>
        <v/>
      </c>
      <c r="C109" s="59" t="str">
        <f t="shared" si="5"/>
        <v/>
      </c>
      <c r="D109" s="55">
        <v>98</v>
      </c>
      <c r="E109" s="55"/>
      <c r="F109" s="55"/>
      <c r="G109" s="56"/>
      <c r="H109" s="56"/>
      <c r="I109" s="56"/>
      <c r="J109" s="56"/>
      <c r="K109" s="56"/>
      <c r="L109" s="56"/>
      <c r="M109" s="56"/>
      <c r="N109" s="297"/>
      <c r="O109" s="57"/>
      <c r="P109" s="297"/>
      <c r="Q109" s="297"/>
      <c r="R109" s="291"/>
      <c r="S109" s="46"/>
      <c r="T109" s="46"/>
      <c r="U109" s="46"/>
      <c r="V109" s="304"/>
      <c r="W109" s="304"/>
      <c r="X109" s="58"/>
    </row>
    <row r="110" spans="1:24">
      <c r="A110" s="59" t="str">
        <f t="shared" si="3"/>
        <v/>
      </c>
      <c r="B110" s="59" t="str">
        <f t="shared" si="4"/>
        <v/>
      </c>
      <c r="C110" s="59" t="str">
        <f t="shared" si="5"/>
        <v/>
      </c>
      <c r="D110" s="55">
        <v>99</v>
      </c>
      <c r="E110" s="55"/>
      <c r="F110" s="55"/>
      <c r="G110" s="56"/>
      <c r="H110" s="56"/>
      <c r="I110" s="56"/>
      <c r="J110" s="56"/>
      <c r="K110" s="56"/>
      <c r="L110" s="56"/>
      <c r="M110" s="56"/>
      <c r="N110" s="297"/>
      <c r="O110" s="57"/>
      <c r="P110" s="297"/>
      <c r="Q110" s="297"/>
      <c r="R110" s="291"/>
      <c r="S110" s="46"/>
      <c r="T110" s="46"/>
      <c r="U110" s="46"/>
      <c r="V110" s="304"/>
      <c r="W110" s="304"/>
      <c r="X110" s="58"/>
    </row>
    <row r="111" spans="1:24">
      <c r="A111" s="59" t="str">
        <f t="shared" si="3"/>
        <v/>
      </c>
      <c r="B111" s="59" t="str">
        <f t="shared" si="4"/>
        <v/>
      </c>
      <c r="C111" s="59" t="str">
        <f t="shared" si="5"/>
        <v/>
      </c>
      <c r="D111" s="55">
        <v>100</v>
      </c>
      <c r="E111" s="55"/>
      <c r="F111" s="55"/>
      <c r="G111" s="56"/>
      <c r="H111" s="56"/>
      <c r="I111" s="56"/>
      <c r="J111" s="56"/>
      <c r="K111" s="56"/>
      <c r="L111" s="56"/>
      <c r="M111" s="56"/>
      <c r="N111" s="297"/>
      <c r="O111" s="57"/>
      <c r="P111" s="297"/>
      <c r="Q111" s="297"/>
      <c r="R111" s="291"/>
      <c r="S111" s="46"/>
      <c r="T111" s="46"/>
      <c r="U111" s="46"/>
      <c r="V111" s="304"/>
      <c r="W111" s="304"/>
      <c r="X111" s="58"/>
    </row>
    <row r="112" spans="1:24">
      <c r="A112" s="59" t="str">
        <f t="shared" si="3"/>
        <v/>
      </c>
      <c r="B112" s="59" t="str">
        <f t="shared" si="4"/>
        <v/>
      </c>
      <c r="C112" s="59" t="str">
        <f t="shared" si="5"/>
        <v/>
      </c>
      <c r="D112" s="55">
        <v>101</v>
      </c>
      <c r="E112" s="55"/>
      <c r="F112" s="55"/>
      <c r="G112" s="56"/>
      <c r="H112" s="56"/>
      <c r="I112" s="56"/>
      <c r="J112" s="56"/>
      <c r="K112" s="56"/>
      <c r="L112" s="56"/>
      <c r="M112" s="56"/>
      <c r="N112" s="297"/>
      <c r="O112" s="57"/>
      <c r="P112" s="297"/>
      <c r="Q112" s="297"/>
      <c r="R112" s="291"/>
      <c r="S112" s="46"/>
      <c r="T112" s="46"/>
      <c r="U112" s="46"/>
      <c r="V112" s="304"/>
      <c r="W112" s="304"/>
      <c r="X112" s="58"/>
    </row>
    <row r="113" spans="1:24">
      <c r="A113" s="59" t="str">
        <f t="shared" si="3"/>
        <v/>
      </c>
      <c r="B113" s="59" t="str">
        <f t="shared" si="4"/>
        <v/>
      </c>
      <c r="C113" s="59" t="str">
        <f t="shared" si="5"/>
        <v/>
      </c>
      <c r="D113" s="55">
        <v>102</v>
      </c>
      <c r="E113" s="55"/>
      <c r="F113" s="55"/>
      <c r="G113" s="56"/>
      <c r="H113" s="56"/>
      <c r="I113" s="56"/>
      <c r="J113" s="56"/>
      <c r="K113" s="56"/>
      <c r="L113" s="56"/>
      <c r="M113" s="56"/>
      <c r="N113" s="297"/>
      <c r="O113" s="57"/>
      <c r="P113" s="297"/>
      <c r="Q113" s="297"/>
      <c r="R113" s="291"/>
      <c r="S113" s="46"/>
      <c r="T113" s="46"/>
      <c r="U113" s="46"/>
      <c r="V113" s="304"/>
      <c r="W113" s="304"/>
      <c r="X113" s="58"/>
    </row>
    <row r="114" spans="1:24">
      <c r="A114" s="59" t="str">
        <f t="shared" si="3"/>
        <v/>
      </c>
      <c r="B114" s="59" t="str">
        <f t="shared" si="4"/>
        <v/>
      </c>
      <c r="C114" s="59" t="str">
        <f t="shared" si="5"/>
        <v/>
      </c>
      <c r="D114" s="55">
        <v>103</v>
      </c>
      <c r="E114" s="55"/>
      <c r="F114" s="55"/>
      <c r="G114" s="56"/>
      <c r="H114" s="56"/>
      <c r="I114" s="56"/>
      <c r="J114" s="56"/>
      <c r="K114" s="56"/>
      <c r="L114" s="56"/>
      <c r="M114" s="56"/>
      <c r="N114" s="297"/>
      <c r="O114" s="57"/>
      <c r="P114" s="297"/>
      <c r="Q114" s="297"/>
      <c r="R114" s="291"/>
      <c r="S114" s="46"/>
      <c r="T114" s="46"/>
      <c r="U114" s="46"/>
      <c r="V114" s="304"/>
      <c r="W114" s="304"/>
      <c r="X114" s="58"/>
    </row>
    <row r="115" spans="1:24">
      <c r="A115" s="59" t="str">
        <f t="shared" si="3"/>
        <v/>
      </c>
      <c r="B115" s="59" t="str">
        <f t="shared" si="4"/>
        <v/>
      </c>
      <c r="C115" s="59" t="str">
        <f t="shared" si="5"/>
        <v/>
      </c>
      <c r="D115" s="55">
        <v>104</v>
      </c>
      <c r="E115" s="55"/>
      <c r="F115" s="55"/>
      <c r="G115" s="56"/>
      <c r="H115" s="56"/>
      <c r="I115" s="56"/>
      <c r="J115" s="56"/>
      <c r="K115" s="56"/>
      <c r="L115" s="56"/>
      <c r="M115" s="56"/>
      <c r="N115" s="297"/>
      <c r="O115" s="57"/>
      <c r="P115" s="297"/>
      <c r="Q115" s="297"/>
      <c r="R115" s="291"/>
      <c r="S115" s="46"/>
      <c r="T115" s="46"/>
      <c r="U115" s="46"/>
      <c r="V115" s="304"/>
      <c r="W115" s="304"/>
      <c r="X115" s="58"/>
    </row>
    <row r="116" spans="1:24">
      <c r="A116" s="59" t="str">
        <f t="shared" si="3"/>
        <v/>
      </c>
      <c r="B116" s="59" t="str">
        <f t="shared" si="4"/>
        <v/>
      </c>
      <c r="C116" s="59" t="str">
        <f t="shared" si="5"/>
        <v/>
      </c>
      <c r="D116" s="55">
        <v>105</v>
      </c>
      <c r="E116" s="55"/>
      <c r="F116" s="55"/>
      <c r="G116" s="56"/>
      <c r="H116" s="56"/>
      <c r="I116" s="56"/>
      <c r="J116" s="56"/>
      <c r="K116" s="56"/>
      <c r="L116" s="56"/>
      <c r="M116" s="56"/>
      <c r="N116" s="297"/>
      <c r="O116" s="57"/>
      <c r="P116" s="297"/>
      <c r="Q116" s="297"/>
      <c r="R116" s="291"/>
      <c r="S116" s="46"/>
      <c r="T116" s="46"/>
      <c r="U116" s="46"/>
      <c r="V116" s="304"/>
      <c r="W116" s="304"/>
      <c r="X116" s="58"/>
    </row>
    <row r="117" spans="1:24">
      <c r="A117" s="59" t="str">
        <f t="shared" si="3"/>
        <v/>
      </c>
      <c r="B117" s="59" t="str">
        <f t="shared" si="4"/>
        <v/>
      </c>
      <c r="C117" s="59" t="str">
        <f t="shared" si="5"/>
        <v/>
      </c>
      <c r="D117" s="55">
        <v>106</v>
      </c>
      <c r="E117" s="55"/>
      <c r="F117" s="55"/>
      <c r="G117" s="56"/>
      <c r="H117" s="56"/>
      <c r="I117" s="56"/>
      <c r="J117" s="56"/>
      <c r="K117" s="56"/>
      <c r="L117" s="56"/>
      <c r="M117" s="56"/>
      <c r="N117" s="297"/>
      <c r="O117" s="57"/>
      <c r="P117" s="297"/>
      <c r="Q117" s="297"/>
      <c r="R117" s="291"/>
      <c r="S117" s="46"/>
      <c r="T117" s="46"/>
      <c r="U117" s="46"/>
      <c r="V117" s="304"/>
      <c r="W117" s="304"/>
      <c r="X117" s="58"/>
    </row>
    <row r="118" spans="1:24">
      <c r="A118" s="59" t="str">
        <f t="shared" si="3"/>
        <v/>
      </c>
      <c r="B118" s="59" t="str">
        <f t="shared" si="4"/>
        <v/>
      </c>
      <c r="C118" s="59" t="str">
        <f t="shared" si="5"/>
        <v/>
      </c>
      <c r="D118" s="55">
        <v>107</v>
      </c>
      <c r="E118" s="55"/>
      <c r="F118" s="55"/>
      <c r="G118" s="56"/>
      <c r="H118" s="56"/>
      <c r="I118" s="56"/>
      <c r="J118" s="56"/>
      <c r="K118" s="56"/>
      <c r="L118" s="56"/>
      <c r="M118" s="56"/>
      <c r="N118" s="297"/>
      <c r="O118" s="57"/>
      <c r="P118" s="297"/>
      <c r="Q118" s="297"/>
      <c r="R118" s="291"/>
      <c r="S118" s="46"/>
      <c r="T118" s="46"/>
      <c r="U118" s="46"/>
      <c r="V118" s="304"/>
      <c r="W118" s="304"/>
      <c r="X118" s="58"/>
    </row>
    <row r="119" spans="1:24">
      <c r="A119" s="59" t="str">
        <f t="shared" si="3"/>
        <v/>
      </c>
      <c r="B119" s="59" t="str">
        <f t="shared" si="4"/>
        <v/>
      </c>
      <c r="C119" s="59" t="str">
        <f t="shared" si="5"/>
        <v/>
      </c>
      <c r="D119" s="55">
        <v>108</v>
      </c>
      <c r="E119" s="55"/>
      <c r="F119" s="55"/>
      <c r="G119" s="56"/>
      <c r="H119" s="56"/>
      <c r="I119" s="56"/>
      <c r="J119" s="56"/>
      <c r="K119" s="56"/>
      <c r="L119" s="56"/>
      <c r="M119" s="56"/>
      <c r="N119" s="297"/>
      <c r="O119" s="57"/>
      <c r="P119" s="297"/>
      <c r="Q119" s="297"/>
      <c r="R119" s="291"/>
      <c r="S119" s="46"/>
      <c r="T119" s="46"/>
      <c r="U119" s="46"/>
      <c r="V119" s="304"/>
      <c r="W119" s="304"/>
      <c r="X119" s="58"/>
    </row>
    <row r="120" spans="1:24">
      <c r="A120" s="59" t="str">
        <f t="shared" si="3"/>
        <v/>
      </c>
      <c r="B120" s="59" t="str">
        <f t="shared" si="4"/>
        <v/>
      </c>
      <c r="C120" s="59" t="str">
        <f t="shared" si="5"/>
        <v/>
      </c>
      <c r="D120" s="55">
        <v>109</v>
      </c>
      <c r="E120" s="55"/>
      <c r="F120" s="55"/>
      <c r="G120" s="56"/>
      <c r="H120" s="56"/>
      <c r="I120" s="56"/>
      <c r="J120" s="56"/>
      <c r="K120" s="56"/>
      <c r="L120" s="56"/>
      <c r="M120" s="56"/>
      <c r="N120" s="297"/>
      <c r="O120" s="57"/>
      <c r="P120" s="297"/>
      <c r="Q120" s="297"/>
      <c r="R120" s="291"/>
      <c r="S120" s="46"/>
      <c r="T120" s="46"/>
      <c r="U120" s="46"/>
      <c r="V120" s="304"/>
      <c r="W120" s="304"/>
      <c r="X120" s="58"/>
    </row>
    <row r="121" spans="1:24">
      <c r="A121" s="59" t="str">
        <f t="shared" si="3"/>
        <v/>
      </c>
      <c r="B121" s="59" t="str">
        <f t="shared" si="4"/>
        <v/>
      </c>
      <c r="C121" s="59" t="str">
        <f t="shared" si="5"/>
        <v/>
      </c>
      <c r="D121" s="55">
        <v>110</v>
      </c>
      <c r="E121" s="55"/>
      <c r="F121" s="55"/>
      <c r="G121" s="56"/>
      <c r="H121" s="56"/>
      <c r="I121" s="56"/>
      <c r="J121" s="56"/>
      <c r="K121" s="56"/>
      <c r="L121" s="56"/>
      <c r="M121" s="56"/>
      <c r="N121" s="297"/>
      <c r="O121" s="57"/>
      <c r="P121" s="297"/>
      <c r="Q121" s="297"/>
      <c r="R121" s="291"/>
      <c r="S121" s="46"/>
      <c r="T121" s="46"/>
      <c r="U121" s="46"/>
      <c r="V121" s="304"/>
      <c r="W121" s="304"/>
      <c r="X121" s="58"/>
    </row>
    <row r="122" spans="1:24">
      <c r="A122" s="59" t="str">
        <f t="shared" si="3"/>
        <v/>
      </c>
      <c r="B122" s="59" t="str">
        <f t="shared" si="4"/>
        <v/>
      </c>
      <c r="C122" s="59" t="str">
        <f t="shared" si="5"/>
        <v/>
      </c>
      <c r="D122" s="55">
        <v>111</v>
      </c>
      <c r="E122" s="55"/>
      <c r="F122" s="55"/>
      <c r="G122" s="56"/>
      <c r="H122" s="56"/>
      <c r="I122" s="56"/>
      <c r="J122" s="56"/>
      <c r="K122" s="56"/>
      <c r="L122" s="56"/>
      <c r="M122" s="56"/>
      <c r="N122" s="297"/>
      <c r="O122" s="57"/>
      <c r="P122" s="297"/>
      <c r="Q122" s="297"/>
      <c r="R122" s="291"/>
      <c r="S122" s="46"/>
      <c r="T122" s="46"/>
      <c r="U122" s="46"/>
      <c r="V122" s="304"/>
      <c r="W122" s="304"/>
      <c r="X122" s="58"/>
    </row>
    <row r="123" spans="1:24">
      <c r="A123" s="59" t="str">
        <f t="shared" si="3"/>
        <v/>
      </c>
      <c r="B123" s="59" t="str">
        <f t="shared" si="4"/>
        <v/>
      </c>
      <c r="C123" s="59" t="str">
        <f t="shared" si="5"/>
        <v/>
      </c>
      <c r="D123" s="55">
        <v>112</v>
      </c>
      <c r="E123" s="55"/>
      <c r="F123" s="55"/>
      <c r="G123" s="56"/>
      <c r="H123" s="56"/>
      <c r="I123" s="56"/>
      <c r="J123" s="56"/>
      <c r="K123" s="56"/>
      <c r="L123" s="56"/>
      <c r="M123" s="56"/>
      <c r="N123" s="297"/>
      <c r="O123" s="57"/>
      <c r="P123" s="297"/>
      <c r="Q123" s="297"/>
      <c r="R123" s="291"/>
      <c r="S123" s="46"/>
      <c r="T123" s="46"/>
      <c r="U123" s="46"/>
      <c r="V123" s="304"/>
      <c r="W123" s="304"/>
      <c r="X123" s="58"/>
    </row>
    <row r="124" spans="1:24">
      <c r="A124" s="59" t="str">
        <f t="shared" si="3"/>
        <v/>
      </c>
      <c r="B124" s="59" t="str">
        <f t="shared" si="4"/>
        <v/>
      </c>
      <c r="C124" s="59" t="str">
        <f t="shared" si="5"/>
        <v/>
      </c>
      <c r="D124" s="55">
        <v>113</v>
      </c>
      <c r="E124" s="55"/>
      <c r="F124" s="55"/>
      <c r="G124" s="56"/>
      <c r="H124" s="56"/>
      <c r="I124" s="56"/>
      <c r="J124" s="56"/>
      <c r="K124" s="56"/>
      <c r="L124" s="56"/>
      <c r="M124" s="56"/>
      <c r="N124" s="297"/>
      <c r="O124" s="57"/>
      <c r="P124" s="297"/>
      <c r="Q124" s="297"/>
      <c r="R124" s="291"/>
      <c r="S124" s="46"/>
      <c r="T124" s="46"/>
      <c r="U124" s="46"/>
      <c r="V124" s="304"/>
      <c r="W124" s="304"/>
      <c r="X124" s="58"/>
    </row>
    <row r="125" spans="1:24">
      <c r="A125" s="59" t="str">
        <f t="shared" si="3"/>
        <v/>
      </c>
      <c r="B125" s="59" t="str">
        <f t="shared" si="4"/>
        <v/>
      </c>
      <c r="C125" s="59" t="str">
        <f t="shared" si="5"/>
        <v/>
      </c>
      <c r="D125" s="55">
        <v>114</v>
      </c>
      <c r="E125" s="55"/>
      <c r="F125" s="55"/>
      <c r="G125" s="56"/>
      <c r="H125" s="56"/>
      <c r="I125" s="56"/>
      <c r="J125" s="56"/>
      <c r="K125" s="56"/>
      <c r="L125" s="56"/>
      <c r="M125" s="56"/>
      <c r="N125" s="297"/>
      <c r="O125" s="57"/>
      <c r="P125" s="297"/>
      <c r="Q125" s="297"/>
      <c r="R125" s="291"/>
      <c r="S125" s="46"/>
      <c r="T125" s="46"/>
      <c r="U125" s="46"/>
      <c r="V125" s="304"/>
      <c r="W125" s="304"/>
      <c r="X125" s="58"/>
    </row>
    <row r="126" spans="1:24">
      <c r="A126" s="59" t="str">
        <f t="shared" si="3"/>
        <v/>
      </c>
      <c r="B126" s="59" t="str">
        <f t="shared" si="4"/>
        <v/>
      </c>
      <c r="C126" s="59" t="str">
        <f t="shared" si="5"/>
        <v/>
      </c>
      <c r="D126" s="55">
        <v>115</v>
      </c>
      <c r="E126" s="55"/>
      <c r="F126" s="55"/>
      <c r="G126" s="56"/>
      <c r="H126" s="56"/>
      <c r="I126" s="56"/>
      <c r="J126" s="56"/>
      <c r="K126" s="56"/>
      <c r="L126" s="56"/>
      <c r="M126" s="56"/>
      <c r="N126" s="297"/>
      <c r="O126" s="57"/>
      <c r="P126" s="297"/>
      <c r="Q126" s="297"/>
      <c r="R126" s="291"/>
      <c r="S126" s="46"/>
      <c r="T126" s="46"/>
      <c r="U126" s="46"/>
      <c r="V126" s="304"/>
      <c r="W126" s="304"/>
      <c r="X126" s="58"/>
    </row>
    <row r="127" spans="1:24">
      <c r="A127" s="59" t="str">
        <f t="shared" si="3"/>
        <v/>
      </c>
      <c r="B127" s="59" t="str">
        <f t="shared" si="4"/>
        <v/>
      </c>
      <c r="C127" s="59" t="str">
        <f t="shared" si="5"/>
        <v/>
      </c>
      <c r="D127" s="55">
        <v>116</v>
      </c>
      <c r="E127" s="55"/>
      <c r="F127" s="55"/>
      <c r="G127" s="56"/>
      <c r="H127" s="56"/>
      <c r="I127" s="56"/>
      <c r="J127" s="56"/>
      <c r="K127" s="56"/>
      <c r="L127" s="56"/>
      <c r="M127" s="56"/>
      <c r="N127" s="297"/>
      <c r="O127" s="57"/>
      <c r="P127" s="297"/>
      <c r="Q127" s="297"/>
      <c r="R127" s="291"/>
      <c r="S127" s="46"/>
      <c r="T127" s="46"/>
      <c r="U127" s="46"/>
      <c r="V127" s="304"/>
      <c r="W127" s="304"/>
      <c r="X127" s="58"/>
    </row>
    <row r="128" spans="1:24">
      <c r="A128" s="59" t="str">
        <f t="shared" si="3"/>
        <v/>
      </c>
      <c r="B128" s="59" t="str">
        <f t="shared" si="4"/>
        <v/>
      </c>
      <c r="C128" s="59" t="str">
        <f t="shared" si="5"/>
        <v/>
      </c>
      <c r="D128" s="55">
        <v>117</v>
      </c>
      <c r="E128" s="55"/>
      <c r="F128" s="55"/>
      <c r="G128" s="56"/>
      <c r="H128" s="56"/>
      <c r="I128" s="56"/>
      <c r="J128" s="56"/>
      <c r="K128" s="56"/>
      <c r="L128" s="56"/>
      <c r="M128" s="56"/>
      <c r="N128" s="297"/>
      <c r="O128" s="57"/>
      <c r="P128" s="297"/>
      <c r="Q128" s="297"/>
      <c r="R128" s="291"/>
      <c r="S128" s="46"/>
      <c r="T128" s="46"/>
      <c r="U128" s="46"/>
      <c r="V128" s="304"/>
      <c r="W128" s="304"/>
      <c r="X128" s="58"/>
    </row>
    <row r="129" spans="1:24">
      <c r="A129" s="59" t="str">
        <f t="shared" si="3"/>
        <v/>
      </c>
      <c r="B129" s="59" t="str">
        <f t="shared" si="4"/>
        <v/>
      </c>
      <c r="C129" s="59" t="str">
        <f t="shared" si="5"/>
        <v/>
      </c>
      <c r="D129" s="55">
        <v>118</v>
      </c>
      <c r="E129" s="55"/>
      <c r="F129" s="55"/>
      <c r="G129" s="56"/>
      <c r="H129" s="56"/>
      <c r="I129" s="56"/>
      <c r="J129" s="56"/>
      <c r="K129" s="56"/>
      <c r="L129" s="56"/>
      <c r="M129" s="56"/>
      <c r="N129" s="297"/>
      <c r="O129" s="57"/>
      <c r="P129" s="297"/>
      <c r="Q129" s="297"/>
      <c r="R129" s="291"/>
      <c r="S129" s="46"/>
      <c r="T129" s="46"/>
      <c r="U129" s="46"/>
      <c r="V129" s="304"/>
      <c r="W129" s="304"/>
      <c r="X129" s="58"/>
    </row>
    <row r="130" spans="1:24">
      <c r="A130" s="59" t="str">
        <f t="shared" si="3"/>
        <v/>
      </c>
      <c r="B130" s="59" t="str">
        <f t="shared" si="4"/>
        <v/>
      </c>
      <c r="C130" s="59" t="str">
        <f t="shared" si="5"/>
        <v/>
      </c>
      <c r="D130" s="55">
        <v>119</v>
      </c>
      <c r="E130" s="55"/>
      <c r="F130" s="55"/>
      <c r="G130" s="56"/>
      <c r="H130" s="56"/>
      <c r="I130" s="56"/>
      <c r="J130" s="56"/>
      <c r="K130" s="56"/>
      <c r="L130" s="56"/>
      <c r="M130" s="56"/>
      <c r="N130" s="297"/>
      <c r="O130" s="57"/>
      <c r="P130" s="297"/>
      <c r="Q130" s="297"/>
      <c r="R130" s="291"/>
      <c r="S130" s="46"/>
      <c r="T130" s="46"/>
      <c r="U130" s="46"/>
      <c r="V130" s="304"/>
      <c r="W130" s="304"/>
      <c r="X130" s="58"/>
    </row>
    <row r="131" spans="1:24">
      <c r="A131" s="59" t="str">
        <f t="shared" si="3"/>
        <v/>
      </c>
      <c r="B131" s="59" t="str">
        <f t="shared" si="4"/>
        <v/>
      </c>
      <c r="C131" s="59" t="str">
        <f t="shared" si="5"/>
        <v/>
      </c>
      <c r="D131" s="55">
        <v>120</v>
      </c>
      <c r="E131" s="55"/>
      <c r="F131" s="55"/>
      <c r="G131" s="56"/>
      <c r="H131" s="56"/>
      <c r="I131" s="56"/>
      <c r="J131" s="56"/>
      <c r="K131" s="56"/>
      <c r="L131" s="56"/>
      <c r="M131" s="56"/>
      <c r="N131" s="297"/>
      <c r="O131" s="57"/>
      <c r="P131" s="297"/>
      <c r="Q131" s="297"/>
      <c r="R131" s="291"/>
      <c r="S131" s="46"/>
      <c r="T131" s="46"/>
      <c r="U131" s="46"/>
      <c r="V131" s="304"/>
      <c r="W131" s="304"/>
      <c r="X131" s="58"/>
    </row>
    <row r="132" spans="1:24">
      <c r="A132" s="59" t="str">
        <f t="shared" si="3"/>
        <v/>
      </c>
      <c r="B132" s="59" t="str">
        <f t="shared" si="4"/>
        <v/>
      </c>
      <c r="C132" s="59" t="str">
        <f t="shared" si="5"/>
        <v/>
      </c>
      <c r="D132" s="55">
        <v>121</v>
      </c>
      <c r="E132" s="55"/>
      <c r="F132" s="55"/>
      <c r="G132" s="56"/>
      <c r="H132" s="56"/>
      <c r="I132" s="56"/>
      <c r="J132" s="56"/>
      <c r="K132" s="56"/>
      <c r="L132" s="56"/>
      <c r="M132" s="56"/>
      <c r="N132" s="297"/>
      <c r="O132" s="57"/>
      <c r="P132" s="297"/>
      <c r="Q132" s="297"/>
      <c r="R132" s="291"/>
      <c r="S132" s="46"/>
      <c r="T132" s="46"/>
      <c r="U132" s="46"/>
      <c r="V132" s="304"/>
      <c r="W132" s="304"/>
      <c r="X132" s="58"/>
    </row>
    <row r="133" spans="1:24">
      <c r="A133" s="59" t="str">
        <f t="shared" si="3"/>
        <v/>
      </c>
      <c r="B133" s="59" t="str">
        <f t="shared" si="4"/>
        <v/>
      </c>
      <c r="C133" s="59" t="str">
        <f t="shared" si="5"/>
        <v/>
      </c>
      <c r="D133" s="55">
        <v>122</v>
      </c>
      <c r="E133" s="55"/>
      <c r="F133" s="55"/>
      <c r="G133" s="56"/>
      <c r="H133" s="56"/>
      <c r="I133" s="56"/>
      <c r="J133" s="56"/>
      <c r="K133" s="56"/>
      <c r="L133" s="56"/>
      <c r="M133" s="56"/>
      <c r="N133" s="297"/>
      <c r="O133" s="57"/>
      <c r="P133" s="297"/>
      <c r="Q133" s="297"/>
      <c r="R133" s="291"/>
      <c r="S133" s="46"/>
      <c r="T133" s="46"/>
      <c r="U133" s="46"/>
      <c r="V133" s="304"/>
      <c r="W133" s="304"/>
      <c r="X133" s="58"/>
    </row>
    <row r="134" spans="1:24">
      <c r="A134" s="59" t="str">
        <f t="shared" si="3"/>
        <v/>
      </c>
      <c r="B134" s="59" t="str">
        <f t="shared" si="4"/>
        <v/>
      </c>
      <c r="C134" s="59" t="str">
        <f t="shared" si="5"/>
        <v/>
      </c>
      <c r="D134" s="55">
        <v>123</v>
      </c>
      <c r="E134" s="55"/>
      <c r="F134" s="55"/>
      <c r="G134" s="56"/>
      <c r="H134" s="56"/>
      <c r="I134" s="56"/>
      <c r="J134" s="56"/>
      <c r="K134" s="56"/>
      <c r="L134" s="56"/>
      <c r="M134" s="56"/>
      <c r="N134" s="297"/>
      <c r="O134" s="57"/>
      <c r="P134" s="297"/>
      <c r="Q134" s="297"/>
      <c r="R134" s="291"/>
      <c r="S134" s="46"/>
      <c r="T134" s="46"/>
      <c r="U134" s="46"/>
      <c r="V134" s="304"/>
      <c r="W134" s="304"/>
      <c r="X134" s="58"/>
    </row>
    <row r="135" spans="1:24">
      <c r="A135" s="59" t="str">
        <f t="shared" si="3"/>
        <v/>
      </c>
      <c r="B135" s="59" t="str">
        <f t="shared" si="4"/>
        <v/>
      </c>
      <c r="C135" s="59" t="str">
        <f t="shared" si="5"/>
        <v/>
      </c>
      <c r="D135" s="55">
        <v>124</v>
      </c>
      <c r="E135" s="55"/>
      <c r="F135" s="55"/>
      <c r="G135" s="56"/>
      <c r="H135" s="56"/>
      <c r="I135" s="56"/>
      <c r="J135" s="56"/>
      <c r="K135" s="56"/>
      <c r="L135" s="56"/>
      <c r="M135" s="56"/>
      <c r="N135" s="297"/>
      <c r="O135" s="57"/>
      <c r="P135" s="297"/>
      <c r="Q135" s="297"/>
      <c r="R135" s="291"/>
      <c r="S135" s="46"/>
      <c r="T135" s="46"/>
      <c r="U135" s="46"/>
      <c r="V135" s="304"/>
      <c r="W135" s="304"/>
      <c r="X135" s="58"/>
    </row>
    <row r="136" spans="1:24">
      <c r="A136" s="59" t="str">
        <f t="shared" si="3"/>
        <v/>
      </c>
      <c r="B136" s="59" t="str">
        <f t="shared" si="4"/>
        <v/>
      </c>
      <c r="C136" s="59" t="str">
        <f t="shared" si="5"/>
        <v/>
      </c>
      <c r="D136" s="55">
        <v>125</v>
      </c>
      <c r="E136" s="55"/>
      <c r="F136" s="55"/>
      <c r="G136" s="56"/>
      <c r="H136" s="56"/>
      <c r="I136" s="56"/>
      <c r="J136" s="56"/>
      <c r="K136" s="56"/>
      <c r="L136" s="56"/>
      <c r="M136" s="56"/>
      <c r="N136" s="297"/>
      <c r="O136" s="57"/>
      <c r="P136" s="297"/>
      <c r="Q136" s="297"/>
      <c r="R136" s="291"/>
      <c r="S136" s="46"/>
      <c r="T136" s="46"/>
      <c r="U136" s="46"/>
      <c r="V136" s="304"/>
      <c r="W136" s="304"/>
      <c r="X136" s="58"/>
    </row>
    <row r="137" spans="1:24">
      <c r="A137" s="59" t="str">
        <f t="shared" si="3"/>
        <v/>
      </c>
      <c r="B137" s="59" t="str">
        <f t="shared" si="4"/>
        <v/>
      </c>
      <c r="C137" s="59" t="str">
        <f t="shared" si="5"/>
        <v/>
      </c>
      <c r="D137" s="55">
        <v>126</v>
      </c>
      <c r="E137" s="55"/>
      <c r="F137" s="55"/>
      <c r="G137" s="56"/>
      <c r="H137" s="56"/>
      <c r="I137" s="56"/>
      <c r="J137" s="56"/>
      <c r="K137" s="56"/>
      <c r="L137" s="56"/>
      <c r="M137" s="56"/>
      <c r="N137" s="297"/>
      <c r="O137" s="57"/>
      <c r="P137" s="297"/>
      <c r="Q137" s="297"/>
      <c r="R137" s="291"/>
      <c r="S137" s="46"/>
      <c r="T137" s="46"/>
      <c r="U137" s="46"/>
      <c r="V137" s="304"/>
      <c r="W137" s="304"/>
      <c r="X137" s="58"/>
    </row>
    <row r="138" spans="1:24">
      <c r="A138" s="59" t="str">
        <f t="shared" si="3"/>
        <v/>
      </c>
      <c r="B138" s="59" t="str">
        <f t="shared" si="4"/>
        <v/>
      </c>
      <c r="C138" s="59" t="str">
        <f t="shared" si="5"/>
        <v/>
      </c>
      <c r="D138" s="55">
        <v>127</v>
      </c>
      <c r="E138" s="55"/>
      <c r="F138" s="55"/>
      <c r="G138" s="56"/>
      <c r="H138" s="56"/>
      <c r="I138" s="56"/>
      <c r="J138" s="56"/>
      <c r="K138" s="56"/>
      <c r="L138" s="56"/>
      <c r="M138" s="56"/>
      <c r="N138" s="297"/>
      <c r="O138" s="57"/>
      <c r="P138" s="297"/>
      <c r="Q138" s="297"/>
      <c r="R138" s="291"/>
      <c r="S138" s="46"/>
      <c r="T138" s="46"/>
      <c r="U138" s="46"/>
      <c r="V138" s="304"/>
      <c r="W138" s="304"/>
      <c r="X138" s="58"/>
    </row>
    <row r="139" spans="1:24">
      <c r="A139" s="59" t="str">
        <f t="shared" si="3"/>
        <v/>
      </c>
      <c r="B139" s="59" t="str">
        <f t="shared" si="4"/>
        <v/>
      </c>
      <c r="C139" s="59" t="str">
        <f t="shared" si="5"/>
        <v/>
      </c>
      <c r="D139" s="55">
        <v>128</v>
      </c>
      <c r="E139" s="55"/>
      <c r="F139" s="55"/>
      <c r="G139" s="56"/>
      <c r="H139" s="56"/>
      <c r="I139" s="56"/>
      <c r="J139" s="56"/>
      <c r="K139" s="56"/>
      <c r="L139" s="56"/>
      <c r="M139" s="56"/>
      <c r="N139" s="297"/>
      <c r="O139" s="57"/>
      <c r="P139" s="297"/>
      <c r="Q139" s="297"/>
      <c r="R139" s="291"/>
      <c r="S139" s="46"/>
      <c r="T139" s="46"/>
      <c r="U139" s="46"/>
      <c r="V139" s="304"/>
      <c r="W139" s="304"/>
      <c r="X139" s="58"/>
    </row>
    <row r="140" spans="1:24">
      <c r="A140" s="59" t="str">
        <f t="shared" si="3"/>
        <v/>
      </c>
      <c r="B140" s="59" t="str">
        <f t="shared" si="4"/>
        <v/>
      </c>
      <c r="C140" s="59" t="str">
        <f t="shared" si="5"/>
        <v/>
      </c>
      <c r="D140" s="55">
        <v>129</v>
      </c>
      <c r="E140" s="55"/>
      <c r="F140" s="55"/>
      <c r="G140" s="56"/>
      <c r="H140" s="56"/>
      <c r="I140" s="56"/>
      <c r="J140" s="56"/>
      <c r="K140" s="56"/>
      <c r="L140" s="56"/>
      <c r="M140" s="56"/>
      <c r="N140" s="297"/>
      <c r="O140" s="57"/>
      <c r="P140" s="297"/>
      <c r="Q140" s="297"/>
      <c r="R140" s="291"/>
      <c r="S140" s="46"/>
      <c r="T140" s="46"/>
      <c r="U140" s="46"/>
      <c r="V140" s="304"/>
      <c r="W140" s="304"/>
      <c r="X140" s="58"/>
    </row>
    <row r="141" spans="1:24">
      <c r="A141" s="59" t="str">
        <f t="shared" si="3"/>
        <v/>
      </c>
      <c r="B141" s="59" t="str">
        <f t="shared" si="4"/>
        <v/>
      </c>
      <c r="C141" s="59" t="str">
        <f t="shared" si="5"/>
        <v/>
      </c>
      <c r="D141" s="55">
        <v>130</v>
      </c>
      <c r="E141" s="55"/>
      <c r="F141" s="55"/>
      <c r="G141" s="56"/>
      <c r="H141" s="56"/>
      <c r="I141" s="56"/>
      <c r="J141" s="56"/>
      <c r="K141" s="56"/>
      <c r="L141" s="56"/>
      <c r="M141" s="56"/>
      <c r="N141" s="297"/>
      <c r="O141" s="57"/>
      <c r="P141" s="297"/>
      <c r="Q141" s="297"/>
      <c r="R141" s="291"/>
      <c r="S141" s="46"/>
      <c r="T141" s="46"/>
      <c r="U141" s="46"/>
      <c r="V141" s="304"/>
      <c r="W141" s="304"/>
      <c r="X141" s="58"/>
    </row>
    <row r="142" spans="1:24">
      <c r="A142" s="59" t="str">
        <f t="shared" ref="A142:A205" si="6">IF(ISBLANK(E142),"",dfName)</f>
        <v/>
      </c>
      <c r="B142" s="59" t="str">
        <f t="shared" ref="B142:B205" si="7">IF(ISBLANK(E142),"",dfRG)</f>
        <v/>
      </c>
      <c r="C142" s="59" t="str">
        <f t="shared" ref="C142:C205" si="8">IF(ISBLANK(E142),"",EndDate)</f>
        <v/>
      </c>
      <c r="D142" s="55">
        <v>131</v>
      </c>
      <c r="E142" s="55"/>
      <c r="F142" s="55"/>
      <c r="G142" s="56"/>
      <c r="H142" s="56"/>
      <c r="I142" s="56"/>
      <c r="J142" s="56"/>
      <c r="K142" s="56"/>
      <c r="L142" s="56"/>
      <c r="M142" s="56"/>
      <c r="N142" s="297"/>
      <c r="O142" s="57"/>
      <c r="P142" s="297"/>
      <c r="Q142" s="297"/>
      <c r="R142" s="291"/>
      <c r="S142" s="46"/>
      <c r="T142" s="46"/>
      <c r="U142" s="46"/>
      <c r="V142" s="304"/>
      <c r="W142" s="304"/>
      <c r="X142" s="58"/>
    </row>
    <row r="143" spans="1:24">
      <c r="A143" s="59" t="str">
        <f t="shared" si="6"/>
        <v/>
      </c>
      <c r="B143" s="59" t="str">
        <f t="shared" si="7"/>
        <v/>
      </c>
      <c r="C143" s="59" t="str">
        <f t="shared" si="8"/>
        <v/>
      </c>
      <c r="D143" s="55">
        <v>132</v>
      </c>
      <c r="E143" s="55"/>
      <c r="F143" s="55"/>
      <c r="G143" s="56"/>
      <c r="H143" s="56"/>
      <c r="I143" s="56"/>
      <c r="J143" s="56"/>
      <c r="K143" s="56"/>
      <c r="L143" s="56"/>
      <c r="M143" s="56"/>
      <c r="N143" s="297"/>
      <c r="O143" s="57"/>
      <c r="P143" s="297"/>
      <c r="Q143" s="297"/>
      <c r="R143" s="291"/>
      <c r="S143" s="46"/>
      <c r="T143" s="46"/>
      <c r="U143" s="46"/>
      <c r="V143" s="304"/>
      <c r="W143" s="304"/>
      <c r="X143" s="58"/>
    </row>
    <row r="144" spans="1:24">
      <c r="A144" s="59" t="str">
        <f t="shared" si="6"/>
        <v/>
      </c>
      <c r="B144" s="59" t="str">
        <f t="shared" si="7"/>
        <v/>
      </c>
      <c r="C144" s="59" t="str">
        <f t="shared" si="8"/>
        <v/>
      </c>
      <c r="D144" s="55">
        <v>133</v>
      </c>
      <c r="E144" s="55"/>
      <c r="F144" s="55"/>
      <c r="G144" s="56"/>
      <c r="H144" s="56"/>
      <c r="I144" s="56"/>
      <c r="J144" s="56"/>
      <c r="K144" s="56"/>
      <c r="L144" s="56"/>
      <c r="M144" s="56"/>
      <c r="N144" s="297"/>
      <c r="O144" s="57"/>
      <c r="P144" s="297"/>
      <c r="Q144" s="297"/>
      <c r="R144" s="291"/>
      <c r="S144" s="46"/>
      <c r="T144" s="46"/>
      <c r="U144" s="46"/>
      <c r="V144" s="304"/>
      <c r="W144" s="304"/>
      <c r="X144" s="58"/>
    </row>
    <row r="145" spans="1:24">
      <c r="A145" s="59" t="str">
        <f t="shared" si="6"/>
        <v/>
      </c>
      <c r="B145" s="59" t="str">
        <f t="shared" si="7"/>
        <v/>
      </c>
      <c r="C145" s="59" t="str">
        <f t="shared" si="8"/>
        <v/>
      </c>
      <c r="D145" s="55">
        <v>134</v>
      </c>
      <c r="E145" s="55"/>
      <c r="F145" s="55"/>
      <c r="G145" s="56"/>
      <c r="H145" s="56"/>
      <c r="I145" s="56"/>
      <c r="J145" s="56"/>
      <c r="K145" s="56"/>
      <c r="L145" s="56"/>
      <c r="M145" s="56"/>
      <c r="N145" s="297"/>
      <c r="O145" s="57"/>
      <c r="P145" s="297"/>
      <c r="Q145" s="297"/>
      <c r="R145" s="291"/>
      <c r="S145" s="46"/>
      <c r="T145" s="46"/>
      <c r="U145" s="46"/>
      <c r="V145" s="304"/>
      <c r="W145" s="304"/>
      <c r="X145" s="58"/>
    </row>
    <row r="146" spans="1:24">
      <c r="A146" s="59" t="str">
        <f t="shared" si="6"/>
        <v/>
      </c>
      <c r="B146" s="59" t="str">
        <f t="shared" si="7"/>
        <v/>
      </c>
      <c r="C146" s="59" t="str">
        <f t="shared" si="8"/>
        <v/>
      </c>
      <c r="D146" s="55">
        <v>135</v>
      </c>
      <c r="E146" s="55"/>
      <c r="F146" s="55"/>
      <c r="G146" s="56"/>
      <c r="H146" s="56"/>
      <c r="I146" s="56"/>
      <c r="J146" s="56"/>
      <c r="K146" s="56"/>
      <c r="L146" s="56"/>
      <c r="M146" s="56"/>
      <c r="N146" s="297"/>
      <c r="O146" s="57"/>
      <c r="P146" s="297"/>
      <c r="Q146" s="297"/>
      <c r="R146" s="291"/>
      <c r="S146" s="46"/>
      <c r="T146" s="46"/>
      <c r="U146" s="46"/>
      <c r="V146" s="304"/>
      <c r="W146" s="304"/>
      <c r="X146" s="58"/>
    </row>
    <row r="147" spans="1:24">
      <c r="A147" s="59" t="str">
        <f t="shared" si="6"/>
        <v/>
      </c>
      <c r="B147" s="59" t="str">
        <f t="shared" si="7"/>
        <v/>
      </c>
      <c r="C147" s="59" t="str">
        <f t="shared" si="8"/>
        <v/>
      </c>
      <c r="D147" s="55">
        <v>136</v>
      </c>
      <c r="E147" s="55"/>
      <c r="F147" s="55"/>
      <c r="G147" s="56"/>
      <c r="H147" s="56"/>
      <c r="I147" s="56"/>
      <c r="J147" s="56"/>
      <c r="K147" s="56"/>
      <c r="L147" s="56"/>
      <c r="M147" s="56"/>
      <c r="N147" s="297"/>
      <c r="O147" s="57"/>
      <c r="P147" s="297"/>
      <c r="Q147" s="297"/>
      <c r="R147" s="291"/>
      <c r="S147" s="46"/>
      <c r="T147" s="46"/>
      <c r="U147" s="46"/>
      <c r="V147" s="304"/>
      <c r="W147" s="304"/>
      <c r="X147" s="58"/>
    </row>
    <row r="148" spans="1:24">
      <c r="A148" s="59" t="str">
        <f t="shared" si="6"/>
        <v/>
      </c>
      <c r="B148" s="59" t="str">
        <f t="shared" si="7"/>
        <v/>
      </c>
      <c r="C148" s="59" t="str">
        <f t="shared" si="8"/>
        <v/>
      </c>
      <c r="D148" s="55">
        <v>137</v>
      </c>
      <c r="E148" s="55"/>
      <c r="F148" s="55"/>
      <c r="G148" s="56"/>
      <c r="H148" s="56"/>
      <c r="I148" s="56"/>
      <c r="J148" s="56"/>
      <c r="K148" s="56"/>
      <c r="L148" s="56"/>
      <c r="M148" s="56"/>
      <c r="N148" s="297"/>
      <c r="O148" s="57"/>
      <c r="P148" s="297"/>
      <c r="Q148" s="297"/>
      <c r="R148" s="291"/>
      <c r="S148" s="46"/>
      <c r="T148" s="46"/>
      <c r="U148" s="46"/>
      <c r="V148" s="304"/>
      <c r="W148" s="304"/>
      <c r="X148" s="58"/>
    </row>
    <row r="149" spans="1:24">
      <c r="A149" s="59" t="str">
        <f t="shared" si="6"/>
        <v/>
      </c>
      <c r="B149" s="59" t="str">
        <f t="shared" si="7"/>
        <v/>
      </c>
      <c r="C149" s="59" t="str">
        <f t="shared" si="8"/>
        <v/>
      </c>
      <c r="D149" s="55">
        <v>138</v>
      </c>
      <c r="E149" s="55"/>
      <c r="F149" s="55"/>
      <c r="G149" s="56"/>
      <c r="H149" s="56"/>
      <c r="I149" s="56"/>
      <c r="J149" s="56"/>
      <c r="K149" s="56"/>
      <c r="L149" s="56"/>
      <c r="M149" s="56"/>
      <c r="N149" s="297"/>
      <c r="O149" s="57"/>
      <c r="P149" s="297"/>
      <c r="Q149" s="297"/>
      <c r="R149" s="291"/>
      <c r="S149" s="46"/>
      <c r="T149" s="46"/>
      <c r="U149" s="46"/>
      <c r="V149" s="304"/>
      <c r="W149" s="304"/>
      <c r="X149" s="58"/>
    </row>
    <row r="150" spans="1:24">
      <c r="A150" s="59" t="str">
        <f t="shared" si="6"/>
        <v/>
      </c>
      <c r="B150" s="59" t="str">
        <f t="shared" si="7"/>
        <v/>
      </c>
      <c r="C150" s="59" t="str">
        <f t="shared" si="8"/>
        <v/>
      </c>
      <c r="D150" s="55">
        <v>139</v>
      </c>
      <c r="E150" s="55"/>
      <c r="F150" s="55"/>
      <c r="G150" s="56"/>
      <c r="H150" s="56"/>
      <c r="I150" s="56"/>
      <c r="J150" s="56"/>
      <c r="K150" s="56"/>
      <c r="L150" s="56"/>
      <c r="M150" s="56"/>
      <c r="N150" s="297"/>
      <c r="O150" s="57"/>
      <c r="P150" s="297"/>
      <c r="Q150" s="297"/>
      <c r="R150" s="291"/>
      <c r="S150" s="46"/>
      <c r="T150" s="46"/>
      <c r="U150" s="46"/>
      <c r="V150" s="304"/>
      <c r="W150" s="304"/>
      <c r="X150" s="58"/>
    </row>
    <row r="151" spans="1:24">
      <c r="A151" s="59" t="str">
        <f t="shared" si="6"/>
        <v/>
      </c>
      <c r="B151" s="59" t="str">
        <f t="shared" si="7"/>
        <v/>
      </c>
      <c r="C151" s="59" t="str">
        <f t="shared" si="8"/>
        <v/>
      </c>
      <c r="D151" s="55">
        <v>140</v>
      </c>
      <c r="E151" s="55"/>
      <c r="F151" s="55"/>
      <c r="G151" s="56"/>
      <c r="H151" s="56"/>
      <c r="I151" s="56"/>
      <c r="J151" s="56"/>
      <c r="K151" s="56"/>
      <c r="L151" s="56"/>
      <c r="M151" s="56"/>
      <c r="N151" s="297"/>
      <c r="O151" s="57"/>
      <c r="P151" s="297"/>
      <c r="Q151" s="297"/>
      <c r="R151" s="291"/>
      <c r="S151" s="46"/>
      <c r="T151" s="46"/>
      <c r="U151" s="46"/>
      <c r="V151" s="304"/>
      <c r="W151" s="304"/>
      <c r="X151" s="58"/>
    </row>
    <row r="152" spans="1:24">
      <c r="A152" s="59" t="str">
        <f t="shared" si="6"/>
        <v/>
      </c>
      <c r="B152" s="59" t="str">
        <f t="shared" si="7"/>
        <v/>
      </c>
      <c r="C152" s="59" t="str">
        <f t="shared" si="8"/>
        <v/>
      </c>
      <c r="D152" s="55">
        <v>141</v>
      </c>
      <c r="E152" s="55"/>
      <c r="F152" s="55"/>
      <c r="G152" s="56"/>
      <c r="H152" s="56"/>
      <c r="I152" s="56"/>
      <c r="J152" s="56"/>
      <c r="K152" s="56"/>
      <c r="L152" s="56"/>
      <c r="M152" s="56"/>
      <c r="N152" s="297"/>
      <c r="O152" s="57"/>
      <c r="P152" s="297"/>
      <c r="Q152" s="297"/>
      <c r="R152" s="291"/>
      <c r="S152" s="46"/>
      <c r="T152" s="46"/>
      <c r="U152" s="46"/>
      <c r="V152" s="304"/>
      <c r="W152" s="304"/>
      <c r="X152" s="58"/>
    </row>
    <row r="153" spans="1:24">
      <c r="A153" s="59" t="str">
        <f t="shared" si="6"/>
        <v/>
      </c>
      <c r="B153" s="59" t="str">
        <f t="shared" si="7"/>
        <v/>
      </c>
      <c r="C153" s="59" t="str">
        <f t="shared" si="8"/>
        <v/>
      </c>
      <c r="D153" s="55">
        <v>142</v>
      </c>
      <c r="E153" s="55"/>
      <c r="F153" s="55"/>
      <c r="G153" s="56"/>
      <c r="H153" s="56"/>
      <c r="I153" s="56"/>
      <c r="J153" s="56"/>
      <c r="K153" s="56"/>
      <c r="L153" s="56"/>
      <c r="M153" s="56"/>
      <c r="N153" s="297"/>
      <c r="O153" s="57"/>
      <c r="P153" s="297"/>
      <c r="Q153" s="297"/>
      <c r="R153" s="291"/>
      <c r="S153" s="46"/>
      <c r="T153" s="46"/>
      <c r="U153" s="46"/>
      <c r="V153" s="304"/>
      <c r="W153" s="304"/>
      <c r="X153" s="58"/>
    </row>
    <row r="154" spans="1:24">
      <c r="A154" s="59" t="str">
        <f t="shared" si="6"/>
        <v/>
      </c>
      <c r="B154" s="59" t="str">
        <f t="shared" si="7"/>
        <v/>
      </c>
      <c r="C154" s="59" t="str">
        <f t="shared" si="8"/>
        <v/>
      </c>
      <c r="D154" s="55">
        <v>143</v>
      </c>
      <c r="E154" s="55"/>
      <c r="F154" s="55"/>
      <c r="G154" s="56"/>
      <c r="H154" s="56"/>
      <c r="I154" s="56"/>
      <c r="J154" s="56"/>
      <c r="K154" s="56"/>
      <c r="L154" s="56"/>
      <c r="M154" s="56"/>
      <c r="N154" s="297"/>
      <c r="O154" s="57"/>
      <c r="P154" s="297"/>
      <c r="Q154" s="297"/>
      <c r="R154" s="291"/>
      <c r="S154" s="46"/>
      <c r="T154" s="46"/>
      <c r="U154" s="46"/>
      <c r="V154" s="304"/>
      <c r="W154" s="304"/>
      <c r="X154" s="58"/>
    </row>
    <row r="155" spans="1:24">
      <c r="A155" s="59" t="str">
        <f t="shared" si="6"/>
        <v/>
      </c>
      <c r="B155" s="59" t="str">
        <f t="shared" si="7"/>
        <v/>
      </c>
      <c r="C155" s="59" t="str">
        <f t="shared" si="8"/>
        <v/>
      </c>
      <c r="D155" s="55">
        <v>144</v>
      </c>
      <c r="E155" s="55"/>
      <c r="F155" s="55"/>
      <c r="G155" s="56"/>
      <c r="H155" s="56"/>
      <c r="I155" s="56"/>
      <c r="J155" s="56"/>
      <c r="K155" s="56"/>
      <c r="L155" s="56"/>
      <c r="M155" s="56"/>
      <c r="N155" s="297"/>
      <c r="O155" s="57"/>
      <c r="P155" s="297"/>
      <c r="Q155" s="297"/>
      <c r="R155" s="291"/>
      <c r="S155" s="46"/>
      <c r="T155" s="46"/>
      <c r="U155" s="46"/>
      <c r="V155" s="304"/>
      <c r="W155" s="304"/>
      <c r="X155" s="58"/>
    </row>
    <row r="156" spans="1:24">
      <c r="A156" s="59" t="str">
        <f t="shared" si="6"/>
        <v/>
      </c>
      <c r="B156" s="59" t="str">
        <f t="shared" si="7"/>
        <v/>
      </c>
      <c r="C156" s="59" t="str">
        <f t="shared" si="8"/>
        <v/>
      </c>
      <c r="D156" s="55">
        <v>145</v>
      </c>
      <c r="E156" s="55"/>
      <c r="F156" s="55"/>
      <c r="G156" s="56"/>
      <c r="H156" s="56"/>
      <c r="I156" s="56"/>
      <c r="J156" s="56"/>
      <c r="K156" s="56"/>
      <c r="L156" s="56"/>
      <c r="M156" s="56"/>
      <c r="N156" s="297"/>
      <c r="O156" s="57"/>
      <c r="P156" s="297"/>
      <c r="Q156" s="297"/>
      <c r="R156" s="291"/>
      <c r="S156" s="46"/>
      <c r="T156" s="46"/>
      <c r="U156" s="46"/>
      <c r="V156" s="304"/>
      <c r="W156" s="304"/>
      <c r="X156" s="58"/>
    </row>
    <row r="157" spans="1:24">
      <c r="A157" s="59" t="str">
        <f t="shared" si="6"/>
        <v/>
      </c>
      <c r="B157" s="59" t="str">
        <f t="shared" si="7"/>
        <v/>
      </c>
      <c r="C157" s="59" t="str">
        <f t="shared" si="8"/>
        <v/>
      </c>
      <c r="D157" s="55">
        <v>146</v>
      </c>
      <c r="E157" s="55"/>
      <c r="F157" s="55"/>
      <c r="G157" s="56"/>
      <c r="H157" s="56"/>
      <c r="I157" s="56"/>
      <c r="J157" s="56"/>
      <c r="K157" s="56"/>
      <c r="L157" s="56"/>
      <c r="M157" s="56"/>
      <c r="N157" s="297"/>
      <c r="O157" s="57"/>
      <c r="P157" s="297"/>
      <c r="Q157" s="297"/>
      <c r="R157" s="291"/>
      <c r="S157" s="46"/>
      <c r="T157" s="46"/>
      <c r="U157" s="46"/>
      <c r="V157" s="304"/>
      <c r="W157" s="304"/>
      <c r="X157" s="58"/>
    </row>
    <row r="158" spans="1:24">
      <c r="A158" s="59" t="str">
        <f t="shared" si="6"/>
        <v/>
      </c>
      <c r="B158" s="59" t="str">
        <f t="shared" si="7"/>
        <v/>
      </c>
      <c r="C158" s="59" t="str">
        <f t="shared" si="8"/>
        <v/>
      </c>
      <c r="D158" s="55">
        <v>147</v>
      </c>
      <c r="E158" s="55"/>
      <c r="F158" s="55"/>
      <c r="G158" s="56"/>
      <c r="H158" s="56"/>
      <c r="I158" s="56"/>
      <c r="J158" s="56"/>
      <c r="K158" s="56"/>
      <c r="L158" s="56"/>
      <c r="M158" s="56"/>
      <c r="N158" s="297"/>
      <c r="O158" s="57"/>
      <c r="P158" s="297"/>
      <c r="Q158" s="297"/>
      <c r="R158" s="291"/>
      <c r="S158" s="46"/>
      <c r="T158" s="46"/>
      <c r="U158" s="46"/>
      <c r="V158" s="304"/>
      <c r="W158" s="304"/>
      <c r="X158" s="58"/>
    </row>
    <row r="159" spans="1:24">
      <c r="A159" s="59" t="str">
        <f t="shared" si="6"/>
        <v/>
      </c>
      <c r="B159" s="59" t="str">
        <f t="shared" si="7"/>
        <v/>
      </c>
      <c r="C159" s="59" t="str">
        <f t="shared" si="8"/>
        <v/>
      </c>
      <c r="D159" s="55">
        <v>148</v>
      </c>
      <c r="E159" s="55"/>
      <c r="F159" s="55"/>
      <c r="G159" s="56"/>
      <c r="H159" s="56"/>
      <c r="I159" s="56"/>
      <c r="J159" s="56"/>
      <c r="K159" s="56"/>
      <c r="L159" s="56"/>
      <c r="M159" s="56"/>
      <c r="N159" s="297"/>
      <c r="O159" s="57"/>
      <c r="P159" s="297"/>
      <c r="Q159" s="297"/>
      <c r="R159" s="291"/>
      <c r="S159" s="46"/>
      <c r="T159" s="46"/>
      <c r="U159" s="46"/>
      <c r="V159" s="304"/>
      <c r="W159" s="304"/>
      <c r="X159" s="58"/>
    </row>
    <row r="160" spans="1:24">
      <c r="A160" s="59" t="str">
        <f t="shared" si="6"/>
        <v/>
      </c>
      <c r="B160" s="59" t="str">
        <f t="shared" si="7"/>
        <v/>
      </c>
      <c r="C160" s="59" t="str">
        <f t="shared" si="8"/>
        <v/>
      </c>
      <c r="D160" s="55">
        <v>149</v>
      </c>
      <c r="E160" s="55"/>
      <c r="F160" s="55"/>
      <c r="G160" s="56"/>
      <c r="H160" s="56"/>
      <c r="I160" s="56"/>
      <c r="J160" s="56"/>
      <c r="K160" s="56"/>
      <c r="L160" s="56"/>
      <c r="M160" s="56"/>
      <c r="N160" s="297"/>
      <c r="O160" s="57"/>
      <c r="P160" s="297"/>
      <c r="Q160" s="297"/>
      <c r="R160" s="291"/>
      <c r="S160" s="46"/>
      <c r="T160" s="46"/>
      <c r="U160" s="46"/>
      <c r="V160" s="304"/>
      <c r="W160" s="304"/>
      <c r="X160" s="58"/>
    </row>
    <row r="161" spans="1:24">
      <c r="A161" s="59" t="str">
        <f t="shared" si="6"/>
        <v/>
      </c>
      <c r="B161" s="59" t="str">
        <f t="shared" si="7"/>
        <v/>
      </c>
      <c r="C161" s="59" t="str">
        <f t="shared" si="8"/>
        <v/>
      </c>
      <c r="D161" s="55">
        <v>150</v>
      </c>
      <c r="E161" s="55"/>
      <c r="F161" s="55"/>
      <c r="G161" s="56"/>
      <c r="H161" s="56"/>
      <c r="I161" s="56"/>
      <c r="J161" s="56"/>
      <c r="K161" s="56"/>
      <c r="L161" s="56"/>
      <c r="M161" s="56"/>
      <c r="N161" s="297"/>
      <c r="O161" s="57"/>
      <c r="P161" s="297"/>
      <c r="Q161" s="297"/>
      <c r="R161" s="291"/>
      <c r="S161" s="46"/>
      <c r="T161" s="46"/>
      <c r="U161" s="46"/>
      <c r="V161" s="304"/>
      <c r="W161" s="304"/>
      <c r="X161" s="58"/>
    </row>
    <row r="162" spans="1:24">
      <c r="A162" s="59" t="str">
        <f t="shared" si="6"/>
        <v/>
      </c>
      <c r="B162" s="59" t="str">
        <f t="shared" si="7"/>
        <v/>
      </c>
      <c r="C162" s="59" t="str">
        <f t="shared" si="8"/>
        <v/>
      </c>
      <c r="D162" s="55">
        <v>151</v>
      </c>
      <c r="E162" s="55"/>
      <c r="F162" s="55"/>
      <c r="G162" s="56"/>
      <c r="H162" s="56"/>
      <c r="I162" s="56"/>
      <c r="J162" s="56"/>
      <c r="K162" s="56"/>
      <c r="L162" s="56"/>
      <c r="M162" s="56"/>
      <c r="N162" s="297"/>
      <c r="O162" s="57"/>
      <c r="P162" s="297"/>
      <c r="Q162" s="297"/>
      <c r="R162" s="291"/>
      <c r="S162" s="46"/>
      <c r="T162" s="46"/>
      <c r="U162" s="46"/>
      <c r="V162" s="304"/>
      <c r="W162" s="304"/>
      <c r="X162" s="58"/>
    </row>
    <row r="163" spans="1:24">
      <c r="A163" s="59" t="str">
        <f t="shared" si="6"/>
        <v/>
      </c>
      <c r="B163" s="59" t="str">
        <f t="shared" si="7"/>
        <v/>
      </c>
      <c r="C163" s="59" t="str">
        <f t="shared" si="8"/>
        <v/>
      </c>
      <c r="D163" s="55">
        <v>152</v>
      </c>
      <c r="E163" s="55"/>
      <c r="F163" s="55"/>
      <c r="G163" s="56"/>
      <c r="H163" s="56"/>
      <c r="I163" s="56"/>
      <c r="J163" s="56"/>
      <c r="K163" s="56"/>
      <c r="L163" s="56"/>
      <c r="M163" s="56"/>
      <c r="N163" s="297"/>
      <c r="O163" s="57"/>
      <c r="P163" s="297"/>
      <c r="Q163" s="297"/>
      <c r="R163" s="291"/>
      <c r="S163" s="46"/>
      <c r="T163" s="46"/>
      <c r="U163" s="46"/>
      <c r="V163" s="304"/>
      <c r="W163" s="304"/>
      <c r="X163" s="58"/>
    </row>
    <row r="164" spans="1:24">
      <c r="A164" s="59" t="str">
        <f t="shared" si="6"/>
        <v/>
      </c>
      <c r="B164" s="59" t="str">
        <f t="shared" si="7"/>
        <v/>
      </c>
      <c r="C164" s="59" t="str">
        <f t="shared" si="8"/>
        <v/>
      </c>
      <c r="D164" s="55">
        <v>153</v>
      </c>
      <c r="E164" s="55"/>
      <c r="F164" s="55"/>
      <c r="G164" s="56"/>
      <c r="H164" s="56"/>
      <c r="I164" s="56"/>
      <c r="J164" s="56"/>
      <c r="K164" s="56"/>
      <c r="L164" s="56"/>
      <c r="M164" s="56"/>
      <c r="N164" s="297"/>
      <c r="O164" s="57"/>
      <c r="P164" s="297"/>
      <c r="Q164" s="297"/>
      <c r="R164" s="291"/>
      <c r="S164" s="46"/>
      <c r="T164" s="46"/>
      <c r="U164" s="46"/>
      <c r="V164" s="304"/>
      <c r="W164" s="304"/>
      <c r="X164" s="58"/>
    </row>
    <row r="165" spans="1:24">
      <c r="A165" s="59" t="str">
        <f t="shared" si="6"/>
        <v/>
      </c>
      <c r="B165" s="59" t="str">
        <f t="shared" si="7"/>
        <v/>
      </c>
      <c r="C165" s="59" t="str">
        <f t="shared" si="8"/>
        <v/>
      </c>
      <c r="D165" s="55">
        <v>154</v>
      </c>
      <c r="E165" s="55"/>
      <c r="F165" s="55"/>
      <c r="G165" s="56"/>
      <c r="H165" s="56"/>
      <c r="I165" s="56"/>
      <c r="J165" s="56"/>
      <c r="K165" s="56"/>
      <c r="L165" s="56"/>
      <c r="M165" s="56"/>
      <c r="N165" s="297"/>
      <c r="O165" s="57"/>
      <c r="P165" s="297"/>
      <c r="Q165" s="297"/>
      <c r="R165" s="291"/>
      <c r="S165" s="46"/>
      <c r="T165" s="46"/>
      <c r="U165" s="46"/>
      <c r="V165" s="304"/>
      <c r="W165" s="304"/>
      <c r="X165" s="58"/>
    </row>
    <row r="166" spans="1:24">
      <c r="A166" s="59" t="str">
        <f t="shared" si="6"/>
        <v/>
      </c>
      <c r="B166" s="59" t="str">
        <f t="shared" si="7"/>
        <v/>
      </c>
      <c r="C166" s="59" t="str">
        <f t="shared" si="8"/>
        <v/>
      </c>
      <c r="D166" s="55">
        <v>155</v>
      </c>
      <c r="E166" s="55"/>
      <c r="F166" s="55"/>
      <c r="G166" s="56"/>
      <c r="H166" s="56"/>
      <c r="I166" s="56"/>
      <c r="J166" s="56"/>
      <c r="K166" s="56"/>
      <c r="L166" s="56"/>
      <c r="M166" s="56"/>
      <c r="N166" s="297"/>
      <c r="O166" s="57"/>
      <c r="P166" s="297"/>
      <c r="Q166" s="297"/>
      <c r="R166" s="291"/>
      <c r="S166" s="46"/>
      <c r="T166" s="46"/>
      <c r="U166" s="46"/>
      <c r="V166" s="304"/>
      <c r="W166" s="304"/>
      <c r="X166" s="58"/>
    </row>
    <row r="167" spans="1:24">
      <c r="A167" s="59" t="str">
        <f t="shared" si="6"/>
        <v/>
      </c>
      <c r="B167" s="59" t="str">
        <f t="shared" si="7"/>
        <v/>
      </c>
      <c r="C167" s="59" t="str">
        <f t="shared" si="8"/>
        <v/>
      </c>
      <c r="D167" s="55">
        <v>156</v>
      </c>
      <c r="E167" s="55"/>
      <c r="F167" s="55"/>
      <c r="G167" s="56"/>
      <c r="H167" s="56"/>
      <c r="I167" s="56"/>
      <c r="J167" s="56"/>
      <c r="K167" s="56"/>
      <c r="L167" s="56"/>
      <c r="M167" s="56"/>
      <c r="N167" s="297"/>
      <c r="O167" s="57"/>
      <c r="P167" s="297"/>
      <c r="Q167" s="297"/>
      <c r="R167" s="291"/>
      <c r="S167" s="46"/>
      <c r="T167" s="46"/>
      <c r="U167" s="46"/>
      <c r="V167" s="304"/>
      <c r="W167" s="304"/>
      <c r="X167" s="58"/>
    </row>
    <row r="168" spans="1:24">
      <c r="A168" s="59" t="str">
        <f t="shared" si="6"/>
        <v/>
      </c>
      <c r="B168" s="59" t="str">
        <f t="shared" si="7"/>
        <v/>
      </c>
      <c r="C168" s="59" t="str">
        <f t="shared" si="8"/>
        <v/>
      </c>
      <c r="D168" s="55">
        <v>157</v>
      </c>
      <c r="E168" s="55"/>
      <c r="F168" s="55"/>
      <c r="G168" s="56"/>
      <c r="H168" s="56"/>
      <c r="I168" s="56"/>
      <c r="J168" s="56"/>
      <c r="K168" s="56"/>
      <c r="L168" s="56"/>
      <c r="M168" s="56"/>
      <c r="N168" s="297"/>
      <c r="O168" s="57"/>
      <c r="P168" s="297"/>
      <c r="Q168" s="297"/>
      <c r="R168" s="291"/>
      <c r="S168" s="46"/>
      <c r="T168" s="46"/>
      <c r="U168" s="46"/>
      <c r="V168" s="304"/>
      <c r="W168" s="304"/>
      <c r="X168" s="58"/>
    </row>
    <row r="169" spans="1:24">
      <c r="A169" s="59" t="str">
        <f t="shared" si="6"/>
        <v/>
      </c>
      <c r="B169" s="59" t="str">
        <f t="shared" si="7"/>
        <v/>
      </c>
      <c r="C169" s="59" t="str">
        <f t="shared" si="8"/>
        <v/>
      </c>
      <c r="D169" s="55">
        <v>158</v>
      </c>
      <c r="E169" s="55"/>
      <c r="F169" s="55"/>
      <c r="G169" s="56"/>
      <c r="H169" s="56"/>
      <c r="I169" s="56"/>
      <c r="J169" s="56"/>
      <c r="K169" s="56"/>
      <c r="L169" s="56"/>
      <c r="M169" s="56"/>
      <c r="N169" s="297"/>
      <c r="O169" s="57"/>
      <c r="P169" s="297"/>
      <c r="Q169" s="297"/>
      <c r="R169" s="291"/>
      <c r="S169" s="46"/>
      <c r="T169" s="46"/>
      <c r="U169" s="46"/>
      <c r="V169" s="304"/>
      <c r="W169" s="304"/>
      <c r="X169" s="58"/>
    </row>
    <row r="170" spans="1:24">
      <c r="A170" s="59" t="str">
        <f t="shared" si="6"/>
        <v/>
      </c>
      <c r="B170" s="59" t="str">
        <f t="shared" si="7"/>
        <v/>
      </c>
      <c r="C170" s="59" t="str">
        <f t="shared" si="8"/>
        <v/>
      </c>
      <c r="D170" s="55">
        <v>159</v>
      </c>
      <c r="E170" s="55"/>
      <c r="F170" s="55"/>
      <c r="G170" s="56"/>
      <c r="H170" s="56"/>
      <c r="I170" s="56"/>
      <c r="J170" s="56"/>
      <c r="K170" s="56"/>
      <c r="L170" s="56"/>
      <c r="M170" s="56"/>
      <c r="N170" s="297"/>
      <c r="O170" s="57"/>
      <c r="P170" s="297"/>
      <c r="Q170" s="297"/>
      <c r="R170" s="291"/>
      <c r="S170" s="46"/>
      <c r="T170" s="46"/>
      <c r="U170" s="46"/>
      <c r="V170" s="304"/>
      <c r="W170" s="304"/>
      <c r="X170" s="58"/>
    </row>
    <row r="171" spans="1:24">
      <c r="A171" s="59" t="str">
        <f t="shared" si="6"/>
        <v/>
      </c>
      <c r="B171" s="59" t="str">
        <f t="shared" si="7"/>
        <v/>
      </c>
      <c r="C171" s="59" t="str">
        <f t="shared" si="8"/>
        <v/>
      </c>
      <c r="D171" s="55">
        <v>160</v>
      </c>
      <c r="E171" s="55"/>
      <c r="F171" s="55"/>
      <c r="G171" s="56"/>
      <c r="H171" s="56"/>
      <c r="I171" s="56"/>
      <c r="J171" s="56"/>
      <c r="K171" s="56"/>
      <c r="L171" s="56"/>
      <c r="M171" s="56"/>
      <c r="N171" s="297"/>
      <c r="O171" s="57"/>
      <c r="P171" s="297"/>
      <c r="Q171" s="297"/>
      <c r="R171" s="291"/>
      <c r="S171" s="46"/>
      <c r="T171" s="46"/>
      <c r="U171" s="46"/>
      <c r="V171" s="304"/>
      <c r="W171" s="304"/>
      <c r="X171" s="58"/>
    </row>
    <row r="172" spans="1:24">
      <c r="A172" s="59" t="str">
        <f t="shared" si="6"/>
        <v/>
      </c>
      <c r="B172" s="59" t="str">
        <f t="shared" si="7"/>
        <v/>
      </c>
      <c r="C172" s="59" t="str">
        <f t="shared" si="8"/>
        <v/>
      </c>
      <c r="D172" s="55">
        <v>161</v>
      </c>
      <c r="E172" s="55"/>
      <c r="F172" s="55"/>
      <c r="G172" s="56"/>
      <c r="H172" s="56"/>
      <c r="I172" s="56"/>
      <c r="J172" s="56"/>
      <c r="K172" s="56"/>
      <c r="L172" s="56"/>
      <c r="M172" s="56"/>
      <c r="N172" s="297"/>
      <c r="O172" s="57"/>
      <c r="P172" s="297"/>
      <c r="Q172" s="297"/>
      <c r="R172" s="291"/>
      <c r="S172" s="46"/>
      <c r="T172" s="46"/>
      <c r="U172" s="46"/>
      <c r="V172" s="304"/>
      <c r="W172" s="304"/>
      <c r="X172" s="58"/>
    </row>
    <row r="173" spans="1:24">
      <c r="A173" s="59" t="str">
        <f t="shared" si="6"/>
        <v/>
      </c>
      <c r="B173" s="59" t="str">
        <f t="shared" si="7"/>
        <v/>
      </c>
      <c r="C173" s="59" t="str">
        <f t="shared" si="8"/>
        <v/>
      </c>
      <c r="D173" s="55">
        <v>162</v>
      </c>
      <c r="E173" s="55"/>
      <c r="F173" s="55"/>
      <c r="G173" s="56"/>
      <c r="H173" s="56"/>
      <c r="I173" s="56"/>
      <c r="J173" s="56"/>
      <c r="K173" s="56"/>
      <c r="L173" s="56"/>
      <c r="M173" s="56"/>
      <c r="N173" s="297"/>
      <c r="O173" s="57"/>
      <c r="P173" s="297"/>
      <c r="Q173" s="297"/>
      <c r="R173" s="291"/>
      <c r="S173" s="46"/>
      <c r="T173" s="46"/>
      <c r="U173" s="46"/>
      <c r="V173" s="304"/>
      <c r="W173" s="304"/>
      <c r="X173" s="58"/>
    </row>
    <row r="174" spans="1:24">
      <c r="A174" s="59" t="str">
        <f t="shared" si="6"/>
        <v/>
      </c>
      <c r="B174" s="59" t="str">
        <f t="shared" si="7"/>
        <v/>
      </c>
      <c r="C174" s="59" t="str">
        <f t="shared" si="8"/>
        <v/>
      </c>
      <c r="D174" s="55">
        <v>163</v>
      </c>
      <c r="E174" s="55"/>
      <c r="F174" s="55"/>
      <c r="G174" s="56"/>
      <c r="H174" s="56"/>
      <c r="I174" s="56"/>
      <c r="J174" s="56"/>
      <c r="K174" s="56"/>
      <c r="L174" s="56"/>
      <c r="M174" s="56"/>
      <c r="N174" s="297"/>
      <c r="O174" s="57"/>
      <c r="P174" s="297"/>
      <c r="Q174" s="297"/>
      <c r="R174" s="291"/>
      <c r="S174" s="46"/>
      <c r="T174" s="46"/>
      <c r="U174" s="46"/>
      <c r="V174" s="304"/>
      <c r="W174" s="304"/>
      <c r="X174" s="58"/>
    </row>
    <row r="175" spans="1:24">
      <c r="A175" s="59" t="str">
        <f t="shared" si="6"/>
        <v/>
      </c>
      <c r="B175" s="59" t="str">
        <f t="shared" si="7"/>
        <v/>
      </c>
      <c r="C175" s="59" t="str">
        <f t="shared" si="8"/>
        <v/>
      </c>
      <c r="D175" s="55">
        <v>164</v>
      </c>
      <c r="E175" s="55"/>
      <c r="F175" s="55"/>
      <c r="G175" s="56"/>
      <c r="H175" s="56"/>
      <c r="I175" s="56"/>
      <c r="J175" s="56"/>
      <c r="K175" s="56"/>
      <c r="L175" s="56"/>
      <c r="M175" s="56"/>
      <c r="N175" s="297"/>
      <c r="O175" s="57"/>
      <c r="P175" s="297"/>
      <c r="Q175" s="297"/>
      <c r="R175" s="291"/>
      <c r="S175" s="46"/>
      <c r="T175" s="46"/>
      <c r="U175" s="46"/>
      <c r="V175" s="304"/>
      <c r="W175" s="304"/>
      <c r="X175" s="58"/>
    </row>
    <row r="176" spans="1:24">
      <c r="A176" s="59" t="str">
        <f t="shared" si="6"/>
        <v/>
      </c>
      <c r="B176" s="59" t="str">
        <f t="shared" si="7"/>
        <v/>
      </c>
      <c r="C176" s="59" t="str">
        <f t="shared" si="8"/>
        <v/>
      </c>
      <c r="D176" s="55">
        <v>165</v>
      </c>
      <c r="E176" s="55"/>
      <c r="F176" s="55"/>
      <c r="G176" s="56"/>
      <c r="H176" s="56"/>
      <c r="I176" s="56"/>
      <c r="J176" s="56"/>
      <c r="K176" s="56"/>
      <c r="L176" s="56"/>
      <c r="M176" s="56"/>
      <c r="N176" s="297"/>
      <c r="O176" s="57"/>
      <c r="P176" s="297"/>
      <c r="Q176" s="297"/>
      <c r="R176" s="291"/>
      <c r="S176" s="46"/>
      <c r="T176" s="46"/>
      <c r="U176" s="46"/>
      <c r="V176" s="304"/>
      <c r="W176" s="304"/>
      <c r="X176" s="58"/>
    </row>
    <row r="177" spans="1:24">
      <c r="A177" s="59" t="str">
        <f t="shared" si="6"/>
        <v/>
      </c>
      <c r="B177" s="59" t="str">
        <f t="shared" si="7"/>
        <v/>
      </c>
      <c r="C177" s="59" t="str">
        <f t="shared" si="8"/>
        <v/>
      </c>
      <c r="D177" s="55">
        <v>166</v>
      </c>
      <c r="E177" s="55"/>
      <c r="F177" s="55"/>
      <c r="G177" s="56"/>
      <c r="H177" s="56"/>
      <c r="I177" s="56"/>
      <c r="J177" s="56"/>
      <c r="K177" s="56"/>
      <c r="L177" s="56"/>
      <c r="M177" s="56"/>
      <c r="N177" s="297"/>
      <c r="O177" s="57"/>
      <c r="P177" s="297"/>
      <c r="Q177" s="297"/>
      <c r="R177" s="291"/>
      <c r="S177" s="46"/>
      <c r="T177" s="46"/>
      <c r="U177" s="46"/>
      <c r="V177" s="304"/>
      <c r="W177" s="304"/>
      <c r="X177" s="58"/>
    </row>
    <row r="178" spans="1:24">
      <c r="A178" s="59" t="str">
        <f t="shared" si="6"/>
        <v/>
      </c>
      <c r="B178" s="59" t="str">
        <f t="shared" si="7"/>
        <v/>
      </c>
      <c r="C178" s="59" t="str">
        <f t="shared" si="8"/>
        <v/>
      </c>
      <c r="D178" s="55">
        <v>167</v>
      </c>
      <c r="E178" s="55"/>
      <c r="F178" s="55"/>
      <c r="G178" s="56"/>
      <c r="H178" s="56"/>
      <c r="I178" s="56"/>
      <c r="J178" s="56"/>
      <c r="K178" s="56"/>
      <c r="L178" s="56"/>
      <c r="M178" s="56"/>
      <c r="N178" s="297"/>
      <c r="O178" s="57"/>
      <c r="P178" s="297"/>
      <c r="Q178" s="297"/>
      <c r="R178" s="291"/>
      <c r="S178" s="46"/>
      <c r="T178" s="46"/>
      <c r="U178" s="46"/>
      <c r="V178" s="304"/>
      <c r="W178" s="304"/>
      <c r="X178" s="58"/>
    </row>
    <row r="179" spans="1:24">
      <c r="A179" s="59" t="str">
        <f t="shared" si="6"/>
        <v/>
      </c>
      <c r="B179" s="59" t="str">
        <f t="shared" si="7"/>
        <v/>
      </c>
      <c r="C179" s="59" t="str">
        <f t="shared" si="8"/>
        <v/>
      </c>
      <c r="D179" s="55">
        <v>168</v>
      </c>
      <c r="E179" s="55"/>
      <c r="F179" s="55"/>
      <c r="G179" s="56"/>
      <c r="H179" s="56"/>
      <c r="I179" s="56"/>
      <c r="J179" s="56"/>
      <c r="K179" s="56"/>
      <c r="L179" s="56"/>
      <c r="M179" s="56"/>
      <c r="N179" s="297"/>
      <c r="O179" s="57"/>
      <c r="P179" s="297"/>
      <c r="Q179" s="297"/>
      <c r="R179" s="291"/>
      <c r="S179" s="46"/>
      <c r="T179" s="46"/>
      <c r="U179" s="46"/>
      <c r="V179" s="304"/>
      <c r="W179" s="304"/>
      <c r="X179" s="58"/>
    </row>
    <row r="180" spans="1:24">
      <c r="A180" s="59" t="str">
        <f t="shared" si="6"/>
        <v/>
      </c>
      <c r="B180" s="59" t="str">
        <f t="shared" si="7"/>
        <v/>
      </c>
      <c r="C180" s="59" t="str">
        <f t="shared" si="8"/>
        <v/>
      </c>
      <c r="D180" s="55">
        <v>169</v>
      </c>
      <c r="E180" s="55"/>
      <c r="F180" s="55"/>
      <c r="G180" s="56"/>
      <c r="H180" s="56"/>
      <c r="I180" s="56"/>
      <c r="J180" s="56"/>
      <c r="K180" s="56"/>
      <c r="L180" s="56"/>
      <c r="M180" s="56"/>
      <c r="N180" s="297"/>
      <c r="O180" s="57"/>
      <c r="P180" s="297"/>
      <c r="Q180" s="297"/>
      <c r="R180" s="291"/>
      <c r="S180" s="46"/>
      <c r="T180" s="46"/>
      <c r="U180" s="46"/>
      <c r="V180" s="304"/>
      <c r="W180" s="304"/>
      <c r="X180" s="58"/>
    </row>
    <row r="181" spans="1:24">
      <c r="A181" s="59" t="str">
        <f t="shared" si="6"/>
        <v/>
      </c>
      <c r="B181" s="59" t="str">
        <f t="shared" si="7"/>
        <v/>
      </c>
      <c r="C181" s="59" t="str">
        <f t="shared" si="8"/>
        <v/>
      </c>
      <c r="D181" s="55">
        <v>170</v>
      </c>
      <c r="E181" s="55"/>
      <c r="F181" s="55"/>
      <c r="G181" s="56"/>
      <c r="H181" s="56"/>
      <c r="I181" s="56"/>
      <c r="J181" s="56"/>
      <c r="K181" s="56"/>
      <c r="L181" s="56"/>
      <c r="M181" s="56"/>
      <c r="N181" s="297"/>
      <c r="O181" s="57"/>
      <c r="P181" s="297"/>
      <c r="Q181" s="297"/>
      <c r="R181" s="291"/>
      <c r="S181" s="46"/>
      <c r="T181" s="46"/>
      <c r="U181" s="46"/>
      <c r="V181" s="304"/>
      <c r="W181" s="304"/>
      <c r="X181" s="58"/>
    </row>
    <row r="182" spans="1:24">
      <c r="A182" s="59" t="str">
        <f t="shared" si="6"/>
        <v/>
      </c>
      <c r="B182" s="59" t="str">
        <f t="shared" si="7"/>
        <v/>
      </c>
      <c r="C182" s="59" t="str">
        <f t="shared" si="8"/>
        <v/>
      </c>
      <c r="D182" s="55">
        <v>171</v>
      </c>
      <c r="E182" s="55"/>
      <c r="F182" s="55"/>
      <c r="G182" s="56"/>
      <c r="H182" s="56"/>
      <c r="I182" s="56"/>
      <c r="J182" s="56"/>
      <c r="K182" s="56"/>
      <c r="L182" s="56"/>
      <c r="M182" s="56"/>
      <c r="N182" s="297"/>
      <c r="O182" s="57"/>
      <c r="P182" s="297"/>
      <c r="Q182" s="297"/>
      <c r="R182" s="291"/>
      <c r="S182" s="46"/>
      <c r="T182" s="46"/>
      <c r="U182" s="46"/>
      <c r="V182" s="304"/>
      <c r="W182" s="304"/>
      <c r="X182" s="58"/>
    </row>
    <row r="183" spans="1:24">
      <c r="A183" s="59" t="str">
        <f t="shared" si="6"/>
        <v/>
      </c>
      <c r="B183" s="59" t="str">
        <f t="shared" si="7"/>
        <v/>
      </c>
      <c r="C183" s="59" t="str">
        <f t="shared" si="8"/>
        <v/>
      </c>
      <c r="D183" s="55">
        <v>172</v>
      </c>
      <c r="E183" s="55"/>
      <c r="F183" s="55"/>
      <c r="G183" s="56"/>
      <c r="H183" s="56"/>
      <c r="I183" s="56"/>
      <c r="J183" s="56"/>
      <c r="K183" s="56"/>
      <c r="L183" s="56"/>
      <c r="M183" s="56"/>
      <c r="N183" s="297"/>
      <c r="O183" s="57"/>
      <c r="P183" s="297"/>
      <c r="Q183" s="297"/>
      <c r="R183" s="291"/>
      <c r="S183" s="46"/>
      <c r="T183" s="46"/>
      <c r="U183" s="46"/>
      <c r="V183" s="304"/>
      <c r="W183" s="304"/>
      <c r="X183" s="58"/>
    </row>
    <row r="184" spans="1:24">
      <c r="A184" s="59" t="str">
        <f t="shared" si="6"/>
        <v/>
      </c>
      <c r="B184" s="59" t="str">
        <f t="shared" si="7"/>
        <v/>
      </c>
      <c r="C184" s="59" t="str">
        <f t="shared" si="8"/>
        <v/>
      </c>
      <c r="D184" s="55">
        <v>173</v>
      </c>
      <c r="E184" s="55"/>
      <c r="F184" s="55"/>
      <c r="G184" s="56"/>
      <c r="H184" s="56"/>
      <c r="I184" s="56"/>
      <c r="J184" s="56"/>
      <c r="K184" s="56"/>
      <c r="L184" s="56"/>
      <c r="M184" s="56"/>
      <c r="N184" s="297"/>
      <c r="O184" s="57"/>
      <c r="P184" s="297"/>
      <c r="Q184" s="297"/>
      <c r="R184" s="291"/>
      <c r="S184" s="46"/>
      <c r="T184" s="46"/>
      <c r="U184" s="46"/>
      <c r="V184" s="304"/>
      <c r="W184" s="304"/>
      <c r="X184" s="58"/>
    </row>
    <row r="185" spans="1:24">
      <c r="A185" s="59" t="str">
        <f t="shared" si="6"/>
        <v/>
      </c>
      <c r="B185" s="59" t="str">
        <f t="shared" si="7"/>
        <v/>
      </c>
      <c r="C185" s="59" t="str">
        <f t="shared" si="8"/>
        <v/>
      </c>
      <c r="D185" s="55">
        <v>174</v>
      </c>
      <c r="E185" s="55"/>
      <c r="F185" s="55"/>
      <c r="G185" s="56"/>
      <c r="H185" s="56"/>
      <c r="I185" s="56"/>
      <c r="J185" s="56"/>
      <c r="K185" s="56"/>
      <c r="L185" s="56"/>
      <c r="M185" s="56"/>
      <c r="N185" s="297"/>
      <c r="O185" s="57"/>
      <c r="P185" s="297"/>
      <c r="Q185" s="297"/>
      <c r="R185" s="291"/>
      <c r="S185" s="46"/>
      <c r="T185" s="46"/>
      <c r="U185" s="46"/>
      <c r="V185" s="304"/>
      <c r="W185" s="304"/>
      <c r="X185" s="58"/>
    </row>
    <row r="186" spans="1:24">
      <c r="A186" s="59" t="str">
        <f t="shared" si="6"/>
        <v/>
      </c>
      <c r="B186" s="59" t="str">
        <f t="shared" si="7"/>
        <v/>
      </c>
      <c r="C186" s="59" t="str">
        <f t="shared" si="8"/>
        <v/>
      </c>
      <c r="D186" s="55">
        <v>175</v>
      </c>
      <c r="E186" s="55"/>
      <c r="F186" s="55"/>
      <c r="G186" s="56"/>
      <c r="H186" s="56"/>
      <c r="I186" s="56"/>
      <c r="J186" s="56"/>
      <c r="K186" s="56"/>
      <c r="L186" s="56"/>
      <c r="M186" s="56"/>
      <c r="N186" s="297"/>
      <c r="O186" s="57"/>
      <c r="P186" s="297"/>
      <c r="Q186" s="297"/>
      <c r="R186" s="291"/>
      <c r="S186" s="46"/>
      <c r="T186" s="46"/>
      <c r="U186" s="46"/>
      <c r="V186" s="304"/>
      <c r="W186" s="304"/>
      <c r="X186" s="58"/>
    </row>
    <row r="187" spans="1:24">
      <c r="A187" s="59" t="str">
        <f t="shared" si="6"/>
        <v/>
      </c>
      <c r="B187" s="59" t="str">
        <f t="shared" si="7"/>
        <v/>
      </c>
      <c r="C187" s="59" t="str">
        <f t="shared" si="8"/>
        <v/>
      </c>
      <c r="D187" s="55">
        <v>176</v>
      </c>
      <c r="E187" s="55"/>
      <c r="F187" s="55"/>
      <c r="G187" s="56"/>
      <c r="H187" s="56"/>
      <c r="I187" s="56"/>
      <c r="J187" s="56"/>
      <c r="K187" s="56"/>
      <c r="L187" s="56"/>
      <c r="M187" s="56"/>
      <c r="N187" s="297"/>
      <c r="O187" s="57"/>
      <c r="P187" s="297"/>
      <c r="Q187" s="297"/>
      <c r="R187" s="291"/>
      <c r="S187" s="46"/>
      <c r="T187" s="46"/>
      <c r="U187" s="46"/>
      <c r="V187" s="304"/>
      <c r="W187" s="304"/>
      <c r="X187" s="58"/>
    </row>
    <row r="188" spans="1:24">
      <c r="A188" s="59" t="str">
        <f t="shared" si="6"/>
        <v/>
      </c>
      <c r="B188" s="59" t="str">
        <f t="shared" si="7"/>
        <v/>
      </c>
      <c r="C188" s="59" t="str">
        <f t="shared" si="8"/>
        <v/>
      </c>
      <c r="D188" s="55">
        <v>177</v>
      </c>
      <c r="E188" s="55"/>
      <c r="F188" s="55"/>
      <c r="G188" s="56"/>
      <c r="H188" s="56"/>
      <c r="I188" s="56"/>
      <c r="J188" s="56"/>
      <c r="K188" s="56"/>
      <c r="L188" s="56"/>
      <c r="M188" s="56"/>
      <c r="N188" s="297"/>
      <c r="O188" s="57"/>
      <c r="P188" s="297"/>
      <c r="Q188" s="297"/>
      <c r="R188" s="291"/>
      <c r="S188" s="46"/>
      <c r="T188" s="46"/>
      <c r="U188" s="46"/>
      <c r="V188" s="304"/>
      <c r="W188" s="304"/>
      <c r="X188" s="58"/>
    </row>
    <row r="189" spans="1:24">
      <c r="A189" s="59" t="str">
        <f t="shared" si="6"/>
        <v/>
      </c>
      <c r="B189" s="59" t="str">
        <f t="shared" si="7"/>
        <v/>
      </c>
      <c r="C189" s="59" t="str">
        <f t="shared" si="8"/>
        <v/>
      </c>
      <c r="D189" s="55">
        <v>178</v>
      </c>
      <c r="E189" s="55"/>
      <c r="F189" s="55"/>
      <c r="G189" s="56"/>
      <c r="H189" s="56"/>
      <c r="I189" s="56"/>
      <c r="J189" s="56"/>
      <c r="K189" s="56"/>
      <c r="L189" s="56"/>
      <c r="M189" s="56"/>
      <c r="N189" s="297"/>
      <c r="O189" s="57"/>
      <c r="P189" s="297"/>
      <c r="Q189" s="297"/>
      <c r="R189" s="291"/>
      <c r="S189" s="46"/>
      <c r="T189" s="46"/>
      <c r="U189" s="46"/>
      <c r="V189" s="304"/>
      <c r="W189" s="304"/>
      <c r="X189" s="58"/>
    </row>
    <row r="190" spans="1:24">
      <c r="A190" s="59" t="str">
        <f t="shared" si="6"/>
        <v/>
      </c>
      <c r="B190" s="59" t="str">
        <f t="shared" si="7"/>
        <v/>
      </c>
      <c r="C190" s="59" t="str">
        <f t="shared" si="8"/>
        <v/>
      </c>
      <c r="D190" s="55">
        <v>179</v>
      </c>
      <c r="E190" s="55"/>
      <c r="F190" s="55"/>
      <c r="G190" s="56"/>
      <c r="H190" s="56"/>
      <c r="I190" s="56"/>
      <c r="J190" s="56"/>
      <c r="K190" s="56"/>
      <c r="L190" s="56"/>
      <c r="M190" s="56"/>
      <c r="N190" s="297"/>
      <c r="O190" s="57"/>
      <c r="P190" s="297"/>
      <c r="Q190" s="297"/>
      <c r="R190" s="291"/>
      <c r="S190" s="46"/>
      <c r="T190" s="46"/>
      <c r="U190" s="46"/>
      <c r="V190" s="304"/>
      <c r="W190" s="304"/>
      <c r="X190" s="58"/>
    </row>
    <row r="191" spans="1:24">
      <c r="A191" s="59" t="str">
        <f t="shared" si="6"/>
        <v/>
      </c>
      <c r="B191" s="59" t="str">
        <f t="shared" si="7"/>
        <v/>
      </c>
      <c r="C191" s="59" t="str">
        <f t="shared" si="8"/>
        <v/>
      </c>
      <c r="D191" s="55">
        <v>180</v>
      </c>
      <c r="E191" s="55"/>
      <c r="F191" s="55"/>
      <c r="G191" s="56"/>
      <c r="H191" s="56"/>
      <c r="I191" s="56"/>
      <c r="J191" s="56"/>
      <c r="K191" s="56"/>
      <c r="L191" s="56"/>
      <c r="M191" s="56"/>
      <c r="N191" s="297"/>
      <c r="O191" s="57"/>
      <c r="P191" s="297"/>
      <c r="Q191" s="297"/>
      <c r="R191" s="291"/>
      <c r="S191" s="46"/>
      <c r="T191" s="46"/>
      <c r="U191" s="46"/>
      <c r="V191" s="304"/>
      <c r="W191" s="304"/>
      <c r="X191" s="58"/>
    </row>
    <row r="192" spans="1:24">
      <c r="A192" s="59" t="str">
        <f t="shared" si="6"/>
        <v/>
      </c>
      <c r="B192" s="59" t="str">
        <f t="shared" si="7"/>
        <v/>
      </c>
      <c r="C192" s="59" t="str">
        <f t="shared" si="8"/>
        <v/>
      </c>
      <c r="D192" s="55">
        <v>181</v>
      </c>
      <c r="E192" s="55"/>
      <c r="F192" s="55"/>
      <c r="G192" s="56"/>
      <c r="H192" s="56"/>
      <c r="I192" s="56"/>
      <c r="J192" s="56"/>
      <c r="K192" s="56"/>
      <c r="L192" s="56"/>
      <c r="M192" s="56"/>
      <c r="N192" s="297"/>
      <c r="O192" s="57"/>
      <c r="P192" s="297"/>
      <c r="Q192" s="297"/>
      <c r="R192" s="291"/>
      <c r="S192" s="46"/>
      <c r="T192" s="46"/>
      <c r="U192" s="46"/>
      <c r="V192" s="304"/>
      <c r="W192" s="304"/>
      <c r="X192" s="58"/>
    </row>
    <row r="193" spans="1:24">
      <c r="A193" s="59" t="str">
        <f t="shared" si="6"/>
        <v/>
      </c>
      <c r="B193" s="59" t="str">
        <f t="shared" si="7"/>
        <v/>
      </c>
      <c r="C193" s="59" t="str">
        <f t="shared" si="8"/>
        <v/>
      </c>
      <c r="D193" s="55">
        <v>182</v>
      </c>
      <c r="E193" s="55"/>
      <c r="F193" s="55"/>
      <c r="G193" s="56"/>
      <c r="H193" s="56"/>
      <c r="I193" s="56"/>
      <c r="J193" s="56"/>
      <c r="K193" s="56"/>
      <c r="L193" s="56"/>
      <c r="M193" s="56"/>
      <c r="N193" s="297"/>
      <c r="O193" s="57"/>
      <c r="P193" s="297"/>
      <c r="Q193" s="297"/>
      <c r="R193" s="291"/>
      <c r="S193" s="46"/>
      <c r="T193" s="46"/>
      <c r="U193" s="46"/>
      <c r="V193" s="304"/>
      <c r="W193" s="304"/>
      <c r="X193" s="58"/>
    </row>
    <row r="194" spans="1:24">
      <c r="A194" s="59" t="str">
        <f t="shared" si="6"/>
        <v/>
      </c>
      <c r="B194" s="59" t="str">
        <f t="shared" si="7"/>
        <v/>
      </c>
      <c r="C194" s="59" t="str">
        <f t="shared" si="8"/>
        <v/>
      </c>
      <c r="D194" s="55">
        <v>183</v>
      </c>
      <c r="E194" s="55"/>
      <c r="F194" s="55"/>
      <c r="G194" s="56"/>
      <c r="H194" s="56"/>
      <c r="I194" s="56"/>
      <c r="J194" s="56"/>
      <c r="K194" s="56"/>
      <c r="L194" s="56"/>
      <c r="M194" s="56"/>
      <c r="N194" s="297"/>
      <c r="O194" s="57"/>
      <c r="P194" s="297"/>
      <c r="Q194" s="297"/>
      <c r="R194" s="291"/>
      <c r="S194" s="46"/>
      <c r="T194" s="46"/>
      <c r="U194" s="46"/>
      <c r="V194" s="304"/>
      <c r="W194" s="304"/>
      <c r="X194" s="58"/>
    </row>
    <row r="195" spans="1:24">
      <c r="A195" s="59" t="str">
        <f t="shared" si="6"/>
        <v/>
      </c>
      <c r="B195" s="59" t="str">
        <f t="shared" si="7"/>
        <v/>
      </c>
      <c r="C195" s="59" t="str">
        <f t="shared" si="8"/>
        <v/>
      </c>
      <c r="D195" s="55">
        <v>184</v>
      </c>
      <c r="E195" s="55"/>
      <c r="F195" s="55"/>
      <c r="G195" s="56"/>
      <c r="H195" s="56"/>
      <c r="I195" s="56"/>
      <c r="J195" s="56"/>
      <c r="K195" s="56"/>
      <c r="L195" s="56"/>
      <c r="M195" s="56"/>
      <c r="N195" s="297"/>
      <c r="O195" s="57"/>
      <c r="P195" s="297"/>
      <c r="Q195" s="297"/>
      <c r="R195" s="291"/>
      <c r="S195" s="46"/>
      <c r="T195" s="46"/>
      <c r="U195" s="46"/>
      <c r="V195" s="304"/>
      <c r="W195" s="304"/>
      <c r="X195" s="58"/>
    </row>
    <row r="196" spans="1:24">
      <c r="A196" s="59" t="str">
        <f t="shared" si="6"/>
        <v/>
      </c>
      <c r="B196" s="59" t="str">
        <f t="shared" si="7"/>
        <v/>
      </c>
      <c r="C196" s="59" t="str">
        <f t="shared" si="8"/>
        <v/>
      </c>
      <c r="D196" s="55">
        <v>185</v>
      </c>
      <c r="E196" s="55"/>
      <c r="F196" s="55"/>
      <c r="G196" s="56"/>
      <c r="H196" s="56"/>
      <c r="I196" s="56"/>
      <c r="J196" s="56"/>
      <c r="K196" s="56"/>
      <c r="L196" s="56"/>
      <c r="M196" s="56"/>
      <c r="N196" s="297"/>
      <c r="O196" s="57"/>
      <c r="P196" s="297"/>
      <c r="Q196" s="297"/>
      <c r="R196" s="291"/>
      <c r="S196" s="46"/>
      <c r="T196" s="46"/>
      <c r="U196" s="46"/>
      <c r="V196" s="304"/>
      <c r="W196" s="304"/>
      <c r="X196" s="58"/>
    </row>
    <row r="197" spans="1:24">
      <c r="A197" s="59" t="str">
        <f t="shared" si="6"/>
        <v/>
      </c>
      <c r="B197" s="59" t="str">
        <f t="shared" si="7"/>
        <v/>
      </c>
      <c r="C197" s="59" t="str">
        <f t="shared" si="8"/>
        <v/>
      </c>
      <c r="D197" s="55">
        <v>186</v>
      </c>
      <c r="E197" s="55"/>
      <c r="F197" s="55"/>
      <c r="G197" s="56"/>
      <c r="H197" s="56"/>
      <c r="I197" s="56"/>
      <c r="J197" s="56"/>
      <c r="K197" s="56"/>
      <c r="L197" s="56"/>
      <c r="M197" s="56"/>
      <c r="N197" s="297"/>
      <c r="O197" s="57"/>
      <c r="P197" s="297"/>
      <c r="Q197" s="297"/>
      <c r="R197" s="291"/>
      <c r="S197" s="46"/>
      <c r="T197" s="46"/>
      <c r="U197" s="46"/>
      <c r="V197" s="304"/>
      <c r="W197" s="304"/>
      <c r="X197" s="58"/>
    </row>
    <row r="198" spans="1:24">
      <c r="A198" s="59" t="str">
        <f t="shared" si="6"/>
        <v/>
      </c>
      <c r="B198" s="59" t="str">
        <f t="shared" si="7"/>
        <v/>
      </c>
      <c r="C198" s="59" t="str">
        <f t="shared" si="8"/>
        <v/>
      </c>
      <c r="D198" s="55">
        <v>187</v>
      </c>
      <c r="E198" s="55"/>
      <c r="F198" s="55"/>
      <c r="G198" s="56"/>
      <c r="H198" s="56"/>
      <c r="I198" s="56"/>
      <c r="J198" s="56"/>
      <c r="K198" s="56"/>
      <c r="L198" s="56"/>
      <c r="M198" s="56"/>
      <c r="N198" s="297"/>
      <c r="O198" s="57"/>
      <c r="P198" s="297"/>
      <c r="Q198" s="297"/>
      <c r="R198" s="291"/>
      <c r="S198" s="46"/>
      <c r="T198" s="46"/>
      <c r="U198" s="46"/>
      <c r="V198" s="304"/>
      <c r="W198" s="304"/>
      <c r="X198" s="58"/>
    </row>
    <row r="199" spans="1:24">
      <c r="A199" s="59" t="str">
        <f t="shared" si="6"/>
        <v/>
      </c>
      <c r="B199" s="59" t="str">
        <f t="shared" si="7"/>
        <v/>
      </c>
      <c r="C199" s="59" t="str">
        <f t="shared" si="8"/>
        <v/>
      </c>
      <c r="D199" s="55">
        <v>188</v>
      </c>
      <c r="E199" s="55"/>
      <c r="F199" s="55"/>
      <c r="G199" s="56"/>
      <c r="H199" s="56"/>
      <c r="I199" s="56"/>
      <c r="J199" s="56"/>
      <c r="K199" s="56"/>
      <c r="L199" s="56"/>
      <c r="M199" s="56"/>
      <c r="N199" s="297"/>
      <c r="O199" s="57"/>
      <c r="P199" s="297"/>
      <c r="Q199" s="297"/>
      <c r="R199" s="291"/>
      <c r="S199" s="46"/>
      <c r="T199" s="46"/>
      <c r="U199" s="46"/>
      <c r="V199" s="304"/>
      <c r="W199" s="304"/>
      <c r="X199" s="58"/>
    </row>
    <row r="200" spans="1:24">
      <c r="A200" s="59" t="str">
        <f t="shared" si="6"/>
        <v/>
      </c>
      <c r="B200" s="59" t="str">
        <f t="shared" si="7"/>
        <v/>
      </c>
      <c r="C200" s="59" t="str">
        <f t="shared" si="8"/>
        <v/>
      </c>
      <c r="D200" s="55">
        <v>189</v>
      </c>
      <c r="E200" s="55"/>
      <c r="F200" s="55"/>
      <c r="G200" s="56"/>
      <c r="H200" s="56"/>
      <c r="I200" s="56"/>
      <c r="J200" s="56"/>
      <c r="K200" s="56"/>
      <c r="L200" s="56"/>
      <c r="M200" s="56"/>
      <c r="N200" s="297"/>
      <c r="O200" s="57"/>
      <c r="P200" s="297"/>
      <c r="Q200" s="297"/>
      <c r="R200" s="291"/>
      <c r="S200" s="46"/>
      <c r="T200" s="46"/>
      <c r="U200" s="46"/>
      <c r="V200" s="304"/>
      <c r="W200" s="304"/>
      <c r="X200" s="58"/>
    </row>
    <row r="201" spans="1:24">
      <c r="A201" s="59" t="str">
        <f t="shared" si="6"/>
        <v/>
      </c>
      <c r="B201" s="59" t="str">
        <f t="shared" si="7"/>
        <v/>
      </c>
      <c r="C201" s="59" t="str">
        <f t="shared" si="8"/>
        <v/>
      </c>
      <c r="D201" s="55">
        <v>190</v>
      </c>
      <c r="E201" s="55"/>
      <c r="F201" s="55"/>
      <c r="G201" s="56"/>
      <c r="H201" s="56"/>
      <c r="I201" s="56"/>
      <c r="J201" s="56"/>
      <c r="K201" s="56"/>
      <c r="L201" s="56"/>
      <c r="M201" s="56"/>
      <c r="N201" s="297"/>
      <c r="O201" s="57"/>
      <c r="P201" s="297"/>
      <c r="Q201" s="297"/>
      <c r="R201" s="291"/>
      <c r="S201" s="46"/>
      <c r="T201" s="46"/>
      <c r="U201" s="46"/>
      <c r="V201" s="304"/>
      <c r="W201" s="304"/>
      <c r="X201" s="58"/>
    </row>
    <row r="202" spans="1:24">
      <c r="A202" s="59" t="str">
        <f t="shared" si="6"/>
        <v/>
      </c>
      <c r="B202" s="59" t="str">
        <f t="shared" si="7"/>
        <v/>
      </c>
      <c r="C202" s="59" t="str">
        <f t="shared" si="8"/>
        <v/>
      </c>
      <c r="D202" s="55">
        <v>191</v>
      </c>
      <c r="E202" s="55"/>
      <c r="F202" s="55"/>
      <c r="G202" s="56"/>
      <c r="H202" s="56"/>
      <c r="I202" s="56"/>
      <c r="J202" s="56"/>
      <c r="K202" s="56"/>
      <c r="L202" s="56"/>
      <c r="M202" s="56"/>
      <c r="N202" s="297"/>
      <c r="O202" s="57"/>
      <c r="P202" s="297"/>
      <c r="Q202" s="297"/>
      <c r="R202" s="291"/>
      <c r="S202" s="46"/>
      <c r="T202" s="46"/>
      <c r="U202" s="46"/>
      <c r="V202" s="304"/>
      <c r="W202" s="304"/>
      <c r="X202" s="58"/>
    </row>
    <row r="203" spans="1:24">
      <c r="A203" s="59" t="str">
        <f t="shared" si="6"/>
        <v/>
      </c>
      <c r="B203" s="59" t="str">
        <f t="shared" si="7"/>
        <v/>
      </c>
      <c r="C203" s="59" t="str">
        <f t="shared" si="8"/>
        <v/>
      </c>
      <c r="D203" s="55">
        <v>192</v>
      </c>
      <c r="E203" s="55"/>
      <c r="F203" s="55"/>
      <c r="G203" s="56"/>
      <c r="H203" s="56"/>
      <c r="I203" s="56"/>
      <c r="J203" s="56"/>
      <c r="K203" s="56"/>
      <c r="L203" s="56"/>
      <c r="M203" s="56"/>
      <c r="N203" s="297"/>
      <c r="O203" s="57"/>
      <c r="P203" s="297"/>
      <c r="Q203" s="297"/>
      <c r="R203" s="291"/>
      <c r="S203" s="46"/>
      <c r="T203" s="46"/>
      <c r="U203" s="46"/>
      <c r="V203" s="304"/>
      <c r="W203" s="304"/>
      <c r="X203" s="58"/>
    </row>
    <row r="204" spans="1:24">
      <c r="A204" s="59" t="str">
        <f t="shared" si="6"/>
        <v/>
      </c>
      <c r="B204" s="59" t="str">
        <f t="shared" si="7"/>
        <v/>
      </c>
      <c r="C204" s="59" t="str">
        <f t="shared" si="8"/>
        <v/>
      </c>
      <c r="D204" s="55">
        <v>193</v>
      </c>
      <c r="E204" s="55"/>
      <c r="F204" s="55"/>
      <c r="G204" s="56"/>
      <c r="H204" s="56"/>
      <c r="I204" s="56"/>
      <c r="J204" s="56"/>
      <c r="K204" s="56"/>
      <c r="L204" s="56"/>
      <c r="M204" s="56"/>
      <c r="N204" s="297"/>
      <c r="O204" s="57"/>
      <c r="P204" s="297"/>
      <c r="Q204" s="297"/>
      <c r="R204" s="291"/>
      <c r="S204" s="46"/>
      <c r="T204" s="46"/>
      <c r="U204" s="46"/>
      <c r="V204" s="304"/>
      <c r="W204" s="304"/>
      <c r="X204" s="58"/>
    </row>
    <row r="205" spans="1:24">
      <c r="A205" s="59" t="str">
        <f t="shared" si="6"/>
        <v/>
      </c>
      <c r="B205" s="59" t="str">
        <f t="shared" si="7"/>
        <v/>
      </c>
      <c r="C205" s="59" t="str">
        <f t="shared" si="8"/>
        <v/>
      </c>
      <c r="D205" s="55">
        <v>194</v>
      </c>
      <c r="E205" s="55"/>
      <c r="F205" s="55"/>
      <c r="G205" s="56"/>
      <c r="H205" s="56"/>
      <c r="I205" s="56"/>
      <c r="J205" s="56"/>
      <c r="K205" s="56"/>
      <c r="L205" s="56"/>
      <c r="M205" s="56"/>
      <c r="N205" s="297"/>
      <c r="O205" s="57"/>
      <c r="P205" s="297"/>
      <c r="Q205" s="297"/>
      <c r="R205" s="291"/>
      <c r="S205" s="46"/>
      <c r="T205" s="46"/>
      <c r="U205" s="46"/>
      <c r="V205" s="304"/>
      <c r="W205" s="304"/>
      <c r="X205" s="58"/>
    </row>
    <row r="206" spans="1:24">
      <c r="A206" s="59" t="str">
        <f t="shared" ref="A206:A262" si="9">IF(ISBLANK(E206),"",dfName)</f>
        <v/>
      </c>
      <c r="B206" s="59" t="str">
        <f t="shared" ref="B206:B262" si="10">IF(ISBLANK(E206),"",dfRG)</f>
        <v/>
      </c>
      <c r="C206" s="59" t="str">
        <f t="shared" ref="C206:C262" si="11">IF(ISBLANK(E206),"",EndDate)</f>
        <v/>
      </c>
      <c r="D206" s="55">
        <v>195</v>
      </c>
      <c r="E206" s="55"/>
      <c r="F206" s="55"/>
      <c r="G206" s="56"/>
      <c r="H206" s="56"/>
      <c r="I206" s="56"/>
      <c r="J206" s="56"/>
      <c r="K206" s="56"/>
      <c r="L206" s="56"/>
      <c r="M206" s="56"/>
      <c r="N206" s="297"/>
      <c r="O206" s="57"/>
      <c r="P206" s="297"/>
      <c r="Q206" s="297"/>
      <c r="R206" s="291"/>
      <c r="S206" s="46"/>
      <c r="T206" s="46"/>
      <c r="U206" s="46"/>
      <c r="V206" s="304"/>
      <c r="W206" s="304"/>
      <c r="X206" s="58"/>
    </row>
    <row r="207" spans="1:24">
      <c r="A207" s="59" t="str">
        <f t="shared" si="9"/>
        <v/>
      </c>
      <c r="B207" s="59" t="str">
        <f t="shared" si="10"/>
        <v/>
      </c>
      <c r="C207" s="59" t="str">
        <f t="shared" si="11"/>
        <v/>
      </c>
      <c r="D207" s="55">
        <v>196</v>
      </c>
      <c r="E207" s="55"/>
      <c r="F207" s="55"/>
      <c r="G207" s="56"/>
      <c r="H207" s="56"/>
      <c r="I207" s="56"/>
      <c r="J207" s="56"/>
      <c r="K207" s="56"/>
      <c r="L207" s="56"/>
      <c r="M207" s="56"/>
      <c r="N207" s="297"/>
      <c r="O207" s="57"/>
      <c r="P207" s="297"/>
      <c r="Q207" s="297"/>
      <c r="R207" s="291"/>
      <c r="S207" s="46"/>
      <c r="T207" s="46"/>
      <c r="U207" s="46"/>
      <c r="V207" s="304"/>
      <c r="W207" s="304"/>
      <c r="X207" s="58"/>
    </row>
    <row r="208" spans="1:24">
      <c r="A208" s="59" t="str">
        <f t="shared" si="9"/>
        <v/>
      </c>
      <c r="B208" s="59" t="str">
        <f t="shared" si="10"/>
        <v/>
      </c>
      <c r="C208" s="59" t="str">
        <f t="shared" si="11"/>
        <v/>
      </c>
      <c r="D208" s="55">
        <v>197</v>
      </c>
      <c r="E208" s="55"/>
      <c r="F208" s="55"/>
      <c r="G208" s="56"/>
      <c r="H208" s="56"/>
      <c r="I208" s="56"/>
      <c r="J208" s="56"/>
      <c r="K208" s="56"/>
      <c r="L208" s="56"/>
      <c r="M208" s="56"/>
      <c r="N208" s="297"/>
      <c r="O208" s="57"/>
      <c r="P208" s="297"/>
      <c r="Q208" s="297"/>
      <c r="R208" s="291"/>
      <c r="S208" s="46"/>
      <c r="T208" s="46"/>
      <c r="U208" s="46"/>
      <c r="V208" s="304"/>
      <c r="W208" s="304"/>
      <c r="X208" s="58"/>
    </row>
    <row r="209" spans="1:26">
      <c r="A209" s="59" t="str">
        <f t="shared" si="9"/>
        <v/>
      </c>
      <c r="B209" s="59" t="str">
        <f t="shared" si="10"/>
        <v/>
      </c>
      <c r="C209" s="59" t="str">
        <f t="shared" si="11"/>
        <v/>
      </c>
      <c r="D209" s="55">
        <v>198</v>
      </c>
      <c r="E209" s="55"/>
      <c r="F209" s="55"/>
      <c r="G209" s="56"/>
      <c r="H209" s="56"/>
      <c r="I209" s="56"/>
      <c r="J209" s="56"/>
      <c r="K209" s="56"/>
      <c r="L209" s="56"/>
      <c r="M209" s="56"/>
      <c r="N209" s="297"/>
      <c r="O209" s="57"/>
      <c r="P209" s="297"/>
      <c r="Q209" s="297"/>
      <c r="R209" s="291"/>
      <c r="S209" s="46"/>
      <c r="T209" s="46"/>
      <c r="U209" s="46"/>
      <c r="V209" s="304"/>
      <c r="W209" s="304"/>
      <c r="X209" s="58"/>
    </row>
    <row r="210" spans="1:26">
      <c r="A210" s="59" t="str">
        <f t="shared" si="9"/>
        <v/>
      </c>
      <c r="B210" s="59" t="str">
        <f t="shared" si="10"/>
        <v/>
      </c>
      <c r="C210" s="59" t="str">
        <f t="shared" si="11"/>
        <v/>
      </c>
      <c r="D210" s="55">
        <v>199</v>
      </c>
      <c r="E210" s="55"/>
      <c r="F210" s="55"/>
      <c r="G210" s="56"/>
      <c r="H210" s="56"/>
      <c r="I210" s="56"/>
      <c r="J210" s="56"/>
      <c r="K210" s="56"/>
      <c r="L210" s="56"/>
      <c r="M210" s="56"/>
      <c r="N210" s="297"/>
      <c r="O210" s="57"/>
      <c r="P210" s="297"/>
      <c r="Q210" s="297"/>
      <c r="R210" s="291"/>
      <c r="S210" s="46"/>
      <c r="T210" s="46"/>
      <c r="U210" s="46"/>
      <c r="V210" s="304"/>
      <c r="W210" s="304"/>
      <c r="X210" s="58"/>
    </row>
    <row r="211" spans="1:26">
      <c r="A211" s="59" t="str">
        <f t="shared" si="9"/>
        <v/>
      </c>
      <c r="B211" s="59" t="str">
        <f t="shared" si="10"/>
        <v/>
      </c>
      <c r="C211" s="59" t="str">
        <f t="shared" si="11"/>
        <v/>
      </c>
      <c r="D211" s="55">
        <v>200</v>
      </c>
      <c r="E211" s="55"/>
      <c r="F211" s="55"/>
      <c r="G211" s="56"/>
      <c r="H211" s="56"/>
      <c r="I211" s="56"/>
      <c r="J211" s="56"/>
      <c r="K211" s="56"/>
      <c r="L211" s="56"/>
      <c r="M211" s="56"/>
      <c r="N211" s="297"/>
      <c r="O211" s="57"/>
      <c r="P211" s="297"/>
      <c r="Q211" s="297"/>
      <c r="R211" s="291"/>
      <c r="S211" s="46"/>
      <c r="T211" s="46"/>
      <c r="U211" s="46"/>
      <c r="V211" s="304"/>
      <c r="W211" s="304"/>
      <c r="X211" s="58"/>
    </row>
    <row r="212" spans="1:26">
      <c r="D212" s="616"/>
      <c r="E212" s="616" t="s">
        <v>1473</v>
      </c>
      <c r="F212" s="616"/>
      <c r="G212" s="628"/>
      <c r="H212" s="628"/>
      <c r="I212" s="628"/>
      <c r="J212" s="628"/>
      <c r="K212" s="628"/>
      <c r="L212" s="628"/>
      <c r="M212" s="628"/>
      <c r="N212" s="629"/>
      <c r="O212" s="630"/>
      <c r="P212" s="629"/>
      <c r="Q212" s="629"/>
      <c r="R212" s="631"/>
      <c r="S212" s="632"/>
      <c r="T212" s="622" t="s">
        <v>1475</v>
      </c>
      <c r="U212" s="635">
        <f>SUM(U12:U211)</f>
        <v>0</v>
      </c>
      <c r="V212" s="627">
        <f>SUM(V12:V211)</f>
        <v>0</v>
      </c>
      <c r="W212" s="636"/>
      <c r="X212" s="633"/>
      <c r="Z212" s="634"/>
    </row>
    <row r="213" spans="1:26">
      <c r="A213" s="59" t="str">
        <f t="shared" si="9"/>
        <v/>
      </c>
      <c r="B213" s="59" t="str">
        <f t="shared" si="10"/>
        <v/>
      </c>
      <c r="C213" s="59" t="str">
        <f t="shared" si="11"/>
        <v/>
      </c>
      <c r="D213" s="55">
        <v>201</v>
      </c>
      <c r="E213" s="55"/>
      <c r="F213" s="55"/>
      <c r="G213" s="56"/>
      <c r="H213" s="56"/>
      <c r="I213" s="56"/>
      <c r="J213" s="56"/>
      <c r="K213" s="56"/>
      <c r="L213" s="56"/>
      <c r="M213" s="56"/>
      <c r="N213" s="297"/>
      <c r="O213" s="57"/>
      <c r="P213" s="297"/>
      <c r="Q213" s="297"/>
      <c r="R213" s="291"/>
      <c r="S213" s="46"/>
      <c r="T213" s="46"/>
      <c r="U213" s="46"/>
      <c r="V213" s="304"/>
      <c r="W213" s="304"/>
      <c r="X213" s="58"/>
    </row>
    <row r="214" spans="1:26">
      <c r="A214" s="59" t="str">
        <f t="shared" si="9"/>
        <v/>
      </c>
      <c r="B214" s="59" t="str">
        <f t="shared" si="10"/>
        <v/>
      </c>
      <c r="C214" s="59" t="str">
        <f t="shared" si="11"/>
        <v/>
      </c>
      <c r="D214" s="55">
        <v>202</v>
      </c>
      <c r="E214" s="55"/>
      <c r="F214" s="55"/>
      <c r="G214" s="56"/>
      <c r="H214" s="56"/>
      <c r="I214" s="56"/>
      <c r="J214" s="56"/>
      <c r="K214" s="56"/>
      <c r="L214" s="56"/>
      <c r="M214" s="56"/>
      <c r="N214" s="297"/>
      <c r="O214" s="57"/>
      <c r="P214" s="297"/>
      <c r="Q214" s="297"/>
      <c r="R214" s="291"/>
      <c r="S214" s="46"/>
      <c r="T214" s="46"/>
      <c r="U214" s="46"/>
      <c r="V214" s="304"/>
      <c r="W214" s="304"/>
      <c r="X214" s="58"/>
    </row>
    <row r="215" spans="1:26">
      <c r="A215" s="59" t="str">
        <f t="shared" si="9"/>
        <v/>
      </c>
      <c r="B215" s="59" t="str">
        <f t="shared" si="10"/>
        <v/>
      </c>
      <c r="C215" s="59" t="str">
        <f t="shared" si="11"/>
        <v/>
      </c>
      <c r="D215" s="55">
        <v>203</v>
      </c>
      <c r="E215" s="55"/>
      <c r="F215" s="55"/>
      <c r="G215" s="56"/>
      <c r="H215" s="56"/>
      <c r="I215" s="56"/>
      <c r="J215" s="56"/>
      <c r="K215" s="56"/>
      <c r="L215" s="56"/>
      <c r="M215" s="56"/>
      <c r="N215" s="297"/>
      <c r="O215" s="57"/>
      <c r="P215" s="297"/>
      <c r="Q215" s="297"/>
      <c r="R215" s="291"/>
      <c r="S215" s="46"/>
      <c r="T215" s="46"/>
      <c r="U215" s="46"/>
      <c r="V215" s="304"/>
      <c r="W215" s="304"/>
      <c r="X215" s="58"/>
    </row>
    <row r="216" spans="1:26">
      <c r="A216" s="59" t="str">
        <f t="shared" si="9"/>
        <v/>
      </c>
      <c r="B216" s="59" t="str">
        <f t="shared" si="10"/>
        <v/>
      </c>
      <c r="C216" s="59" t="str">
        <f t="shared" si="11"/>
        <v/>
      </c>
      <c r="D216" s="55">
        <v>204</v>
      </c>
      <c r="E216" s="55"/>
      <c r="F216" s="55"/>
      <c r="G216" s="56"/>
      <c r="H216" s="56"/>
      <c r="I216" s="56"/>
      <c r="J216" s="56"/>
      <c r="K216" s="56"/>
      <c r="L216" s="56"/>
      <c r="M216" s="56"/>
      <c r="N216" s="297"/>
      <c r="O216" s="57"/>
      <c r="P216" s="297"/>
      <c r="Q216" s="297"/>
      <c r="R216" s="291"/>
      <c r="S216" s="46"/>
      <c r="T216" s="46"/>
      <c r="U216" s="46"/>
      <c r="V216" s="304"/>
      <c r="W216" s="304"/>
      <c r="X216" s="58"/>
    </row>
    <row r="217" spans="1:26">
      <c r="A217" s="59" t="str">
        <f t="shared" si="9"/>
        <v/>
      </c>
      <c r="B217" s="59" t="str">
        <f t="shared" si="10"/>
        <v/>
      </c>
      <c r="C217" s="59" t="str">
        <f t="shared" si="11"/>
        <v/>
      </c>
      <c r="D217" s="55">
        <v>205</v>
      </c>
      <c r="E217" s="55"/>
      <c r="F217" s="55"/>
      <c r="G217" s="56"/>
      <c r="H217" s="56"/>
      <c r="I217" s="56"/>
      <c r="J217" s="56"/>
      <c r="K217" s="56"/>
      <c r="L217" s="56"/>
      <c r="M217" s="56"/>
      <c r="N217" s="297"/>
      <c r="O217" s="57"/>
      <c r="P217" s="297"/>
      <c r="Q217" s="297"/>
      <c r="R217" s="291"/>
      <c r="S217" s="46"/>
      <c r="T217" s="46"/>
      <c r="U217" s="46"/>
      <c r="V217" s="304"/>
      <c r="W217" s="304"/>
      <c r="X217" s="58"/>
    </row>
    <row r="218" spans="1:26">
      <c r="A218" s="59" t="str">
        <f t="shared" si="9"/>
        <v/>
      </c>
      <c r="B218" s="59" t="str">
        <f t="shared" si="10"/>
        <v/>
      </c>
      <c r="C218" s="59" t="str">
        <f t="shared" si="11"/>
        <v/>
      </c>
      <c r="D218" s="55">
        <v>206</v>
      </c>
      <c r="E218" s="55"/>
      <c r="F218" s="55"/>
      <c r="G218" s="56"/>
      <c r="H218" s="56"/>
      <c r="I218" s="56"/>
      <c r="J218" s="56"/>
      <c r="K218" s="56"/>
      <c r="L218" s="56"/>
      <c r="M218" s="56"/>
      <c r="N218" s="297"/>
      <c r="O218" s="57"/>
      <c r="P218" s="297"/>
      <c r="Q218" s="297"/>
      <c r="R218" s="291"/>
      <c r="S218" s="46"/>
      <c r="T218" s="46"/>
      <c r="U218" s="46"/>
      <c r="V218" s="304"/>
      <c r="W218" s="304"/>
      <c r="X218" s="58"/>
    </row>
    <row r="219" spans="1:26">
      <c r="A219" s="59" t="str">
        <f t="shared" si="9"/>
        <v/>
      </c>
      <c r="B219" s="59" t="str">
        <f t="shared" si="10"/>
        <v/>
      </c>
      <c r="C219" s="59" t="str">
        <f t="shared" si="11"/>
        <v/>
      </c>
      <c r="D219" s="55">
        <v>207</v>
      </c>
      <c r="E219" s="55"/>
      <c r="F219" s="55"/>
      <c r="G219" s="56"/>
      <c r="H219" s="56"/>
      <c r="I219" s="56"/>
      <c r="J219" s="56"/>
      <c r="K219" s="56"/>
      <c r="L219" s="56"/>
      <c r="M219" s="56"/>
      <c r="N219" s="297"/>
      <c r="O219" s="57"/>
      <c r="P219" s="297"/>
      <c r="Q219" s="297"/>
      <c r="R219" s="291"/>
      <c r="S219" s="46"/>
      <c r="T219" s="46"/>
      <c r="U219" s="46"/>
      <c r="V219" s="304"/>
      <c r="W219" s="304"/>
      <c r="X219" s="58"/>
    </row>
    <row r="220" spans="1:26">
      <c r="A220" s="59" t="str">
        <f t="shared" si="9"/>
        <v/>
      </c>
      <c r="B220" s="59" t="str">
        <f t="shared" si="10"/>
        <v/>
      </c>
      <c r="C220" s="59" t="str">
        <f t="shared" si="11"/>
        <v/>
      </c>
      <c r="D220" s="55">
        <v>208</v>
      </c>
      <c r="E220" s="55"/>
      <c r="F220" s="55"/>
      <c r="G220" s="56"/>
      <c r="H220" s="56"/>
      <c r="I220" s="56"/>
      <c r="J220" s="56"/>
      <c r="K220" s="56"/>
      <c r="L220" s="56"/>
      <c r="M220" s="56"/>
      <c r="N220" s="297"/>
      <c r="O220" s="57"/>
      <c r="P220" s="297"/>
      <c r="Q220" s="297"/>
      <c r="R220" s="291"/>
      <c r="S220" s="46"/>
      <c r="T220" s="46"/>
      <c r="U220" s="46"/>
      <c r="V220" s="304"/>
      <c r="W220" s="304"/>
      <c r="X220" s="58"/>
    </row>
    <row r="221" spans="1:26">
      <c r="A221" s="59" t="str">
        <f t="shared" si="9"/>
        <v/>
      </c>
      <c r="B221" s="59" t="str">
        <f t="shared" si="10"/>
        <v/>
      </c>
      <c r="C221" s="59" t="str">
        <f t="shared" si="11"/>
        <v/>
      </c>
      <c r="D221" s="55">
        <v>209</v>
      </c>
      <c r="E221" s="55"/>
      <c r="F221" s="55"/>
      <c r="G221" s="56"/>
      <c r="H221" s="56"/>
      <c r="I221" s="56"/>
      <c r="J221" s="56"/>
      <c r="K221" s="56"/>
      <c r="L221" s="56"/>
      <c r="M221" s="56"/>
      <c r="N221" s="297"/>
      <c r="O221" s="57"/>
      <c r="P221" s="297"/>
      <c r="Q221" s="297"/>
      <c r="R221" s="291"/>
      <c r="S221" s="46"/>
      <c r="T221" s="46"/>
      <c r="U221" s="46"/>
      <c r="V221" s="304"/>
      <c r="W221" s="304"/>
      <c r="X221" s="58"/>
    </row>
    <row r="222" spans="1:26">
      <c r="A222" s="59" t="str">
        <f t="shared" si="9"/>
        <v/>
      </c>
      <c r="B222" s="59" t="str">
        <f t="shared" si="10"/>
        <v/>
      </c>
      <c r="C222" s="59" t="str">
        <f t="shared" si="11"/>
        <v/>
      </c>
      <c r="D222" s="55">
        <v>210</v>
      </c>
      <c r="E222" s="55"/>
      <c r="F222" s="55"/>
      <c r="G222" s="56"/>
      <c r="H222" s="56"/>
      <c r="I222" s="56"/>
      <c r="J222" s="56"/>
      <c r="K222" s="56"/>
      <c r="L222" s="56"/>
      <c r="M222" s="56"/>
      <c r="N222" s="297"/>
      <c r="O222" s="57"/>
      <c r="P222" s="297"/>
      <c r="Q222" s="297"/>
      <c r="R222" s="291"/>
      <c r="S222" s="46"/>
      <c r="T222" s="46"/>
      <c r="U222" s="46"/>
      <c r="V222" s="304"/>
      <c r="W222" s="304"/>
      <c r="X222" s="58"/>
    </row>
    <row r="223" spans="1:26">
      <c r="A223" s="59" t="str">
        <f t="shared" si="9"/>
        <v/>
      </c>
      <c r="B223" s="59" t="str">
        <f t="shared" si="10"/>
        <v/>
      </c>
      <c r="C223" s="59" t="str">
        <f t="shared" si="11"/>
        <v/>
      </c>
      <c r="D223" s="55">
        <v>211</v>
      </c>
      <c r="E223" s="55"/>
      <c r="F223" s="55"/>
      <c r="G223" s="56"/>
      <c r="H223" s="56"/>
      <c r="I223" s="56"/>
      <c r="J223" s="56"/>
      <c r="K223" s="56"/>
      <c r="L223" s="56"/>
      <c r="M223" s="56"/>
      <c r="N223" s="297"/>
      <c r="O223" s="57"/>
      <c r="P223" s="297"/>
      <c r="Q223" s="297"/>
      <c r="R223" s="291"/>
      <c r="S223" s="46"/>
      <c r="T223" s="46"/>
      <c r="U223" s="46"/>
      <c r="V223" s="304"/>
      <c r="W223" s="304"/>
      <c r="X223" s="58"/>
    </row>
    <row r="224" spans="1:26">
      <c r="A224" s="59" t="str">
        <f t="shared" si="9"/>
        <v/>
      </c>
      <c r="B224" s="59" t="str">
        <f t="shared" si="10"/>
        <v/>
      </c>
      <c r="C224" s="59" t="str">
        <f t="shared" si="11"/>
        <v/>
      </c>
      <c r="D224" s="55">
        <v>212</v>
      </c>
      <c r="E224" s="55"/>
      <c r="F224" s="55"/>
      <c r="G224" s="56"/>
      <c r="H224" s="56"/>
      <c r="I224" s="56"/>
      <c r="J224" s="56"/>
      <c r="K224" s="56"/>
      <c r="L224" s="56"/>
      <c r="M224" s="56"/>
      <c r="N224" s="297"/>
      <c r="O224" s="57"/>
      <c r="P224" s="297"/>
      <c r="Q224" s="297"/>
      <c r="R224" s="291"/>
      <c r="S224" s="46"/>
      <c r="T224" s="46"/>
      <c r="U224" s="46"/>
      <c r="V224" s="304"/>
      <c r="W224" s="304"/>
      <c r="X224" s="58"/>
    </row>
    <row r="225" spans="1:24">
      <c r="A225" s="59" t="str">
        <f t="shared" si="9"/>
        <v/>
      </c>
      <c r="B225" s="59" t="str">
        <f t="shared" si="10"/>
        <v/>
      </c>
      <c r="C225" s="59" t="str">
        <f t="shared" si="11"/>
        <v/>
      </c>
      <c r="D225" s="55">
        <v>213</v>
      </c>
      <c r="E225" s="55"/>
      <c r="F225" s="55"/>
      <c r="G225" s="56"/>
      <c r="H225" s="56"/>
      <c r="I225" s="56"/>
      <c r="J225" s="56"/>
      <c r="K225" s="56"/>
      <c r="L225" s="56"/>
      <c r="M225" s="56"/>
      <c r="N225" s="297"/>
      <c r="O225" s="57"/>
      <c r="P225" s="297"/>
      <c r="Q225" s="297"/>
      <c r="R225" s="291"/>
      <c r="S225" s="46"/>
      <c r="T225" s="46"/>
      <c r="U225" s="46"/>
      <c r="V225" s="304"/>
      <c r="W225" s="304"/>
      <c r="X225" s="58"/>
    </row>
    <row r="226" spans="1:24">
      <c r="A226" s="59" t="str">
        <f t="shared" si="9"/>
        <v/>
      </c>
      <c r="B226" s="59" t="str">
        <f t="shared" si="10"/>
        <v/>
      </c>
      <c r="C226" s="59" t="str">
        <f t="shared" si="11"/>
        <v/>
      </c>
      <c r="D226" s="55">
        <v>214</v>
      </c>
      <c r="E226" s="55"/>
      <c r="F226" s="55"/>
      <c r="G226" s="56"/>
      <c r="H226" s="56"/>
      <c r="I226" s="56"/>
      <c r="J226" s="56"/>
      <c r="K226" s="56"/>
      <c r="L226" s="56"/>
      <c r="M226" s="56"/>
      <c r="N226" s="297"/>
      <c r="O226" s="57"/>
      <c r="P226" s="297"/>
      <c r="Q226" s="297"/>
      <c r="R226" s="291"/>
      <c r="S226" s="46"/>
      <c r="T226" s="46"/>
      <c r="U226" s="46"/>
      <c r="V226" s="304"/>
      <c r="W226" s="304"/>
      <c r="X226" s="58"/>
    </row>
    <row r="227" spans="1:24">
      <c r="A227" s="59" t="str">
        <f t="shared" si="9"/>
        <v/>
      </c>
      <c r="B227" s="59" t="str">
        <f t="shared" si="10"/>
        <v/>
      </c>
      <c r="C227" s="59" t="str">
        <f t="shared" si="11"/>
        <v/>
      </c>
      <c r="D227" s="55">
        <v>215</v>
      </c>
      <c r="E227" s="55"/>
      <c r="F227" s="55"/>
      <c r="G227" s="56"/>
      <c r="H227" s="56"/>
      <c r="I227" s="56"/>
      <c r="J227" s="56"/>
      <c r="K227" s="56"/>
      <c r="L227" s="56"/>
      <c r="M227" s="56"/>
      <c r="N227" s="297"/>
      <c r="O227" s="57"/>
      <c r="P227" s="297"/>
      <c r="Q227" s="297"/>
      <c r="R227" s="291"/>
      <c r="S227" s="46"/>
      <c r="T227" s="46"/>
      <c r="U227" s="46"/>
      <c r="V227" s="304"/>
      <c r="W227" s="304"/>
      <c r="X227" s="58"/>
    </row>
    <row r="228" spans="1:24">
      <c r="A228" s="59" t="str">
        <f t="shared" si="9"/>
        <v/>
      </c>
      <c r="B228" s="59" t="str">
        <f t="shared" si="10"/>
        <v/>
      </c>
      <c r="C228" s="59" t="str">
        <f t="shared" si="11"/>
        <v/>
      </c>
      <c r="D228" s="55">
        <v>216</v>
      </c>
      <c r="E228" s="55"/>
      <c r="F228" s="55"/>
      <c r="G228" s="56"/>
      <c r="H228" s="56"/>
      <c r="I228" s="56"/>
      <c r="J228" s="56"/>
      <c r="K228" s="56"/>
      <c r="L228" s="56"/>
      <c r="M228" s="56"/>
      <c r="N228" s="297"/>
      <c r="O228" s="57"/>
      <c r="P228" s="297"/>
      <c r="Q228" s="297"/>
      <c r="R228" s="291"/>
      <c r="S228" s="46"/>
      <c r="T228" s="46"/>
      <c r="U228" s="46"/>
      <c r="V228" s="304"/>
      <c r="W228" s="304"/>
      <c r="X228" s="58"/>
    </row>
    <row r="229" spans="1:24">
      <c r="A229" s="59" t="str">
        <f t="shared" si="9"/>
        <v/>
      </c>
      <c r="B229" s="59" t="str">
        <f t="shared" si="10"/>
        <v/>
      </c>
      <c r="C229" s="59" t="str">
        <f t="shared" si="11"/>
        <v/>
      </c>
      <c r="D229" s="55">
        <v>217</v>
      </c>
      <c r="E229" s="55"/>
      <c r="F229" s="55"/>
      <c r="G229" s="56"/>
      <c r="H229" s="56"/>
      <c r="I229" s="56"/>
      <c r="J229" s="56"/>
      <c r="K229" s="56"/>
      <c r="L229" s="56"/>
      <c r="M229" s="56"/>
      <c r="N229" s="297"/>
      <c r="O229" s="57"/>
      <c r="P229" s="297"/>
      <c r="Q229" s="297"/>
      <c r="R229" s="291"/>
      <c r="S229" s="46"/>
      <c r="T229" s="46"/>
      <c r="U229" s="46"/>
      <c r="V229" s="304"/>
      <c r="W229" s="304"/>
      <c r="X229" s="58"/>
    </row>
    <row r="230" spans="1:24">
      <c r="A230" s="59" t="str">
        <f t="shared" si="9"/>
        <v/>
      </c>
      <c r="B230" s="59" t="str">
        <f t="shared" si="10"/>
        <v/>
      </c>
      <c r="C230" s="59" t="str">
        <f t="shared" si="11"/>
        <v/>
      </c>
      <c r="D230" s="55">
        <v>218</v>
      </c>
      <c r="E230" s="55"/>
      <c r="F230" s="55"/>
      <c r="G230" s="56"/>
      <c r="H230" s="56"/>
      <c r="I230" s="56"/>
      <c r="J230" s="56"/>
      <c r="K230" s="56"/>
      <c r="L230" s="56"/>
      <c r="M230" s="56"/>
      <c r="N230" s="297"/>
      <c r="O230" s="57"/>
      <c r="P230" s="297"/>
      <c r="Q230" s="297"/>
      <c r="R230" s="291"/>
      <c r="S230" s="46"/>
      <c r="T230" s="46"/>
      <c r="U230" s="46"/>
      <c r="V230" s="304"/>
      <c r="W230" s="304"/>
      <c r="X230" s="58"/>
    </row>
    <row r="231" spans="1:24">
      <c r="A231" s="59" t="str">
        <f t="shared" si="9"/>
        <v/>
      </c>
      <c r="B231" s="59" t="str">
        <f t="shared" si="10"/>
        <v/>
      </c>
      <c r="C231" s="59" t="str">
        <f t="shared" si="11"/>
        <v/>
      </c>
      <c r="D231" s="55">
        <v>219</v>
      </c>
      <c r="E231" s="55"/>
      <c r="F231" s="55"/>
      <c r="G231" s="56"/>
      <c r="H231" s="56"/>
      <c r="I231" s="56"/>
      <c r="J231" s="56"/>
      <c r="K231" s="56"/>
      <c r="L231" s="56"/>
      <c r="M231" s="56"/>
      <c r="N231" s="297"/>
      <c r="O231" s="57"/>
      <c r="P231" s="297"/>
      <c r="Q231" s="297"/>
      <c r="R231" s="291"/>
      <c r="S231" s="46"/>
      <c r="T231" s="46"/>
      <c r="U231" s="46"/>
      <c r="V231" s="304"/>
      <c r="W231" s="304"/>
      <c r="X231" s="58"/>
    </row>
    <row r="232" spans="1:24">
      <c r="A232" s="59" t="str">
        <f t="shared" si="9"/>
        <v/>
      </c>
      <c r="B232" s="59" t="str">
        <f t="shared" si="10"/>
        <v/>
      </c>
      <c r="C232" s="59" t="str">
        <f t="shared" si="11"/>
        <v/>
      </c>
      <c r="D232" s="55">
        <v>220</v>
      </c>
      <c r="E232" s="55"/>
      <c r="F232" s="55"/>
      <c r="G232" s="56"/>
      <c r="H232" s="56"/>
      <c r="I232" s="56"/>
      <c r="J232" s="56"/>
      <c r="K232" s="56"/>
      <c r="L232" s="56"/>
      <c r="M232" s="56"/>
      <c r="N232" s="297"/>
      <c r="O232" s="57"/>
      <c r="P232" s="297"/>
      <c r="Q232" s="297"/>
      <c r="R232" s="291"/>
      <c r="S232" s="46"/>
      <c r="T232" s="46"/>
      <c r="U232" s="46"/>
      <c r="V232" s="304"/>
      <c r="W232" s="304"/>
      <c r="X232" s="58"/>
    </row>
    <row r="233" spans="1:24">
      <c r="A233" s="59" t="str">
        <f t="shared" si="9"/>
        <v/>
      </c>
      <c r="B233" s="59" t="str">
        <f t="shared" si="10"/>
        <v/>
      </c>
      <c r="C233" s="59" t="str">
        <f t="shared" si="11"/>
        <v/>
      </c>
      <c r="D233" s="55">
        <v>221</v>
      </c>
      <c r="E233" s="55"/>
      <c r="F233" s="55"/>
      <c r="G233" s="56"/>
      <c r="H233" s="56"/>
      <c r="I233" s="56"/>
      <c r="J233" s="56"/>
      <c r="K233" s="56"/>
      <c r="L233" s="56"/>
      <c r="M233" s="56"/>
      <c r="N233" s="297"/>
      <c r="O233" s="57"/>
      <c r="P233" s="297"/>
      <c r="Q233" s="297"/>
      <c r="R233" s="291"/>
      <c r="S233" s="46"/>
      <c r="T233" s="46"/>
      <c r="U233" s="46"/>
      <c r="V233" s="304"/>
      <c r="W233" s="304"/>
      <c r="X233" s="58"/>
    </row>
    <row r="234" spans="1:24">
      <c r="A234" s="59" t="str">
        <f t="shared" si="9"/>
        <v/>
      </c>
      <c r="B234" s="59" t="str">
        <f t="shared" si="10"/>
        <v/>
      </c>
      <c r="C234" s="59" t="str">
        <f t="shared" si="11"/>
        <v/>
      </c>
      <c r="D234" s="55">
        <v>222</v>
      </c>
      <c r="E234" s="55"/>
      <c r="F234" s="55"/>
      <c r="G234" s="56"/>
      <c r="H234" s="56"/>
      <c r="I234" s="56"/>
      <c r="J234" s="56"/>
      <c r="K234" s="56"/>
      <c r="L234" s="56"/>
      <c r="M234" s="56"/>
      <c r="N234" s="297"/>
      <c r="O234" s="57"/>
      <c r="P234" s="297"/>
      <c r="Q234" s="297"/>
      <c r="R234" s="291"/>
      <c r="S234" s="46"/>
      <c r="T234" s="46"/>
      <c r="U234" s="46"/>
      <c r="V234" s="304"/>
      <c r="W234" s="304"/>
      <c r="X234" s="58"/>
    </row>
    <row r="235" spans="1:24">
      <c r="A235" s="59" t="str">
        <f t="shared" si="9"/>
        <v/>
      </c>
      <c r="B235" s="59" t="str">
        <f t="shared" si="10"/>
        <v/>
      </c>
      <c r="C235" s="59" t="str">
        <f t="shared" si="11"/>
        <v/>
      </c>
      <c r="D235" s="55">
        <v>223</v>
      </c>
      <c r="E235" s="55"/>
      <c r="F235" s="55"/>
      <c r="G235" s="56"/>
      <c r="H235" s="56"/>
      <c r="I235" s="56"/>
      <c r="J235" s="56"/>
      <c r="K235" s="56"/>
      <c r="L235" s="56"/>
      <c r="M235" s="56"/>
      <c r="N235" s="297"/>
      <c r="O235" s="57"/>
      <c r="P235" s="297"/>
      <c r="Q235" s="297"/>
      <c r="R235" s="291"/>
      <c r="S235" s="46"/>
      <c r="T235" s="46"/>
      <c r="U235" s="46"/>
      <c r="V235" s="304"/>
      <c r="W235" s="304"/>
      <c r="X235" s="58"/>
    </row>
    <row r="236" spans="1:24">
      <c r="A236" s="59" t="str">
        <f t="shared" si="9"/>
        <v/>
      </c>
      <c r="B236" s="59" t="str">
        <f t="shared" si="10"/>
        <v/>
      </c>
      <c r="C236" s="59" t="str">
        <f t="shared" si="11"/>
        <v/>
      </c>
      <c r="D236" s="55">
        <v>224</v>
      </c>
      <c r="E236" s="55"/>
      <c r="F236" s="55"/>
      <c r="G236" s="56"/>
      <c r="H236" s="56"/>
      <c r="I236" s="56"/>
      <c r="J236" s="56"/>
      <c r="K236" s="56"/>
      <c r="L236" s="56"/>
      <c r="M236" s="56"/>
      <c r="N236" s="297"/>
      <c r="O236" s="57"/>
      <c r="P236" s="297"/>
      <c r="Q236" s="297"/>
      <c r="R236" s="291"/>
      <c r="S236" s="46"/>
      <c r="T236" s="46"/>
      <c r="U236" s="46"/>
      <c r="V236" s="304"/>
      <c r="W236" s="304"/>
      <c r="X236" s="58"/>
    </row>
    <row r="237" spans="1:24">
      <c r="A237" s="59" t="str">
        <f t="shared" si="9"/>
        <v/>
      </c>
      <c r="B237" s="59" t="str">
        <f t="shared" si="10"/>
        <v/>
      </c>
      <c r="C237" s="59" t="str">
        <f t="shared" si="11"/>
        <v/>
      </c>
      <c r="D237" s="55">
        <v>225</v>
      </c>
      <c r="E237" s="55"/>
      <c r="F237" s="55"/>
      <c r="G237" s="56"/>
      <c r="H237" s="56"/>
      <c r="I237" s="56"/>
      <c r="J237" s="56"/>
      <c r="K237" s="56"/>
      <c r="L237" s="56"/>
      <c r="M237" s="56"/>
      <c r="N237" s="297"/>
      <c r="O237" s="57"/>
      <c r="P237" s="297"/>
      <c r="Q237" s="297"/>
      <c r="R237" s="291"/>
      <c r="S237" s="46"/>
      <c r="T237" s="46"/>
      <c r="U237" s="46"/>
      <c r="V237" s="304"/>
      <c r="W237" s="304"/>
      <c r="X237" s="58"/>
    </row>
    <row r="238" spans="1:24">
      <c r="A238" s="59" t="str">
        <f t="shared" si="9"/>
        <v/>
      </c>
      <c r="B238" s="59" t="str">
        <f t="shared" si="10"/>
        <v/>
      </c>
      <c r="C238" s="59" t="str">
        <f t="shared" si="11"/>
        <v/>
      </c>
      <c r="D238" s="55">
        <v>226</v>
      </c>
      <c r="E238" s="55"/>
      <c r="F238" s="55"/>
      <c r="G238" s="56"/>
      <c r="H238" s="56"/>
      <c r="I238" s="56"/>
      <c r="J238" s="56"/>
      <c r="K238" s="56"/>
      <c r="L238" s="56"/>
      <c r="M238" s="56"/>
      <c r="N238" s="297"/>
      <c r="O238" s="57"/>
      <c r="P238" s="297"/>
      <c r="Q238" s="297"/>
      <c r="R238" s="291"/>
      <c r="S238" s="46"/>
      <c r="T238" s="46"/>
      <c r="U238" s="46"/>
      <c r="V238" s="304"/>
      <c r="W238" s="304"/>
      <c r="X238" s="58"/>
    </row>
    <row r="239" spans="1:24">
      <c r="A239" s="59" t="str">
        <f t="shared" si="9"/>
        <v/>
      </c>
      <c r="B239" s="59" t="str">
        <f t="shared" si="10"/>
        <v/>
      </c>
      <c r="C239" s="59" t="str">
        <f t="shared" si="11"/>
        <v/>
      </c>
      <c r="D239" s="55">
        <v>227</v>
      </c>
      <c r="E239" s="55"/>
      <c r="F239" s="55"/>
      <c r="G239" s="56"/>
      <c r="H239" s="56"/>
      <c r="I239" s="56"/>
      <c r="J239" s="56"/>
      <c r="K239" s="56"/>
      <c r="L239" s="56"/>
      <c r="M239" s="56"/>
      <c r="N239" s="297"/>
      <c r="O239" s="57"/>
      <c r="P239" s="297"/>
      <c r="Q239" s="297"/>
      <c r="R239" s="291"/>
      <c r="S239" s="46"/>
      <c r="T239" s="46"/>
      <c r="U239" s="46"/>
      <c r="V239" s="304"/>
      <c r="W239" s="304"/>
      <c r="X239" s="58"/>
    </row>
    <row r="240" spans="1:24">
      <c r="A240" s="59" t="str">
        <f t="shared" si="9"/>
        <v/>
      </c>
      <c r="B240" s="59" t="str">
        <f t="shared" si="10"/>
        <v/>
      </c>
      <c r="C240" s="59" t="str">
        <f t="shared" si="11"/>
        <v/>
      </c>
      <c r="D240" s="55">
        <v>228</v>
      </c>
      <c r="E240" s="55"/>
      <c r="F240" s="55"/>
      <c r="G240" s="56"/>
      <c r="H240" s="56"/>
      <c r="I240" s="56"/>
      <c r="J240" s="56"/>
      <c r="K240" s="56"/>
      <c r="L240" s="56"/>
      <c r="M240" s="56"/>
      <c r="N240" s="297"/>
      <c r="O240" s="57"/>
      <c r="P240" s="297"/>
      <c r="Q240" s="297"/>
      <c r="R240" s="291"/>
      <c r="S240" s="46"/>
      <c r="T240" s="46"/>
      <c r="U240" s="46"/>
      <c r="V240" s="304"/>
      <c r="W240" s="304"/>
      <c r="X240" s="58"/>
    </row>
    <row r="241" spans="1:24">
      <c r="A241" s="59" t="str">
        <f t="shared" si="9"/>
        <v/>
      </c>
      <c r="B241" s="59" t="str">
        <f t="shared" si="10"/>
        <v/>
      </c>
      <c r="C241" s="59" t="str">
        <f t="shared" si="11"/>
        <v/>
      </c>
      <c r="D241" s="55">
        <v>229</v>
      </c>
      <c r="E241" s="55"/>
      <c r="F241" s="55"/>
      <c r="G241" s="56"/>
      <c r="H241" s="56"/>
      <c r="I241" s="56"/>
      <c r="J241" s="56"/>
      <c r="K241" s="56"/>
      <c r="L241" s="56"/>
      <c r="M241" s="56"/>
      <c r="N241" s="297"/>
      <c r="O241" s="57"/>
      <c r="P241" s="297"/>
      <c r="Q241" s="297"/>
      <c r="R241" s="291"/>
      <c r="S241" s="46"/>
      <c r="T241" s="46"/>
      <c r="U241" s="46"/>
      <c r="V241" s="304"/>
      <c r="W241" s="304"/>
      <c r="X241" s="58"/>
    </row>
    <row r="242" spans="1:24">
      <c r="A242" s="59" t="str">
        <f t="shared" si="9"/>
        <v/>
      </c>
      <c r="B242" s="59" t="str">
        <f t="shared" si="10"/>
        <v/>
      </c>
      <c r="C242" s="59" t="str">
        <f t="shared" si="11"/>
        <v/>
      </c>
      <c r="D242" s="55">
        <v>230</v>
      </c>
      <c r="E242" s="55"/>
      <c r="F242" s="55"/>
      <c r="G242" s="56"/>
      <c r="H242" s="56"/>
      <c r="I242" s="56"/>
      <c r="J242" s="56"/>
      <c r="K242" s="56"/>
      <c r="L242" s="56"/>
      <c r="M242" s="56"/>
      <c r="N242" s="297"/>
      <c r="O242" s="57"/>
      <c r="P242" s="297"/>
      <c r="Q242" s="297"/>
      <c r="R242" s="291"/>
      <c r="S242" s="46"/>
      <c r="T242" s="46"/>
      <c r="U242" s="46"/>
      <c r="V242" s="304"/>
      <c r="W242" s="304"/>
      <c r="X242" s="58"/>
    </row>
    <row r="243" spans="1:24">
      <c r="A243" s="59" t="str">
        <f t="shared" si="9"/>
        <v/>
      </c>
      <c r="B243" s="59" t="str">
        <f t="shared" si="10"/>
        <v/>
      </c>
      <c r="C243" s="59" t="str">
        <f t="shared" si="11"/>
        <v/>
      </c>
      <c r="D243" s="55">
        <v>231</v>
      </c>
      <c r="E243" s="55"/>
      <c r="F243" s="55"/>
      <c r="G243" s="56"/>
      <c r="H243" s="56"/>
      <c r="I243" s="56"/>
      <c r="J243" s="56"/>
      <c r="K243" s="56"/>
      <c r="L243" s="56"/>
      <c r="M243" s="56"/>
      <c r="N243" s="297"/>
      <c r="O243" s="57"/>
      <c r="P243" s="297"/>
      <c r="Q243" s="297"/>
      <c r="R243" s="291"/>
      <c r="S243" s="46"/>
      <c r="T243" s="46"/>
      <c r="U243" s="46"/>
      <c r="V243" s="304"/>
      <c r="W243" s="304"/>
      <c r="X243" s="58"/>
    </row>
    <row r="244" spans="1:24">
      <c r="A244" s="59" t="str">
        <f t="shared" si="9"/>
        <v/>
      </c>
      <c r="B244" s="59" t="str">
        <f t="shared" si="10"/>
        <v/>
      </c>
      <c r="C244" s="59" t="str">
        <f t="shared" si="11"/>
        <v/>
      </c>
      <c r="D244" s="55">
        <v>232</v>
      </c>
      <c r="E244" s="55"/>
      <c r="F244" s="55"/>
      <c r="G244" s="56"/>
      <c r="H244" s="56"/>
      <c r="I244" s="56"/>
      <c r="J244" s="56"/>
      <c r="K244" s="56"/>
      <c r="L244" s="56"/>
      <c r="M244" s="56"/>
      <c r="N244" s="297"/>
      <c r="O244" s="57"/>
      <c r="P244" s="297"/>
      <c r="Q244" s="297"/>
      <c r="R244" s="291"/>
      <c r="S244" s="46"/>
      <c r="T244" s="46"/>
      <c r="U244" s="46"/>
      <c r="V244" s="304"/>
      <c r="W244" s="304"/>
      <c r="X244" s="58"/>
    </row>
    <row r="245" spans="1:24">
      <c r="A245" s="59" t="str">
        <f t="shared" si="9"/>
        <v/>
      </c>
      <c r="B245" s="59" t="str">
        <f t="shared" si="10"/>
        <v/>
      </c>
      <c r="C245" s="59" t="str">
        <f t="shared" si="11"/>
        <v/>
      </c>
      <c r="D245" s="55">
        <v>233</v>
      </c>
      <c r="E245" s="55"/>
      <c r="F245" s="55"/>
      <c r="G245" s="56"/>
      <c r="H245" s="56"/>
      <c r="I245" s="56"/>
      <c r="J245" s="56"/>
      <c r="K245" s="56"/>
      <c r="L245" s="56"/>
      <c r="M245" s="56"/>
      <c r="N245" s="297"/>
      <c r="O245" s="57"/>
      <c r="P245" s="297"/>
      <c r="Q245" s="297"/>
      <c r="R245" s="291"/>
      <c r="S245" s="46"/>
      <c r="T245" s="46"/>
      <c r="U245" s="46"/>
      <c r="V245" s="304"/>
      <c r="W245" s="304"/>
      <c r="X245" s="58"/>
    </row>
    <row r="246" spans="1:24">
      <c r="A246" s="59" t="str">
        <f t="shared" si="9"/>
        <v/>
      </c>
      <c r="B246" s="59" t="str">
        <f t="shared" si="10"/>
        <v/>
      </c>
      <c r="C246" s="59" t="str">
        <f t="shared" si="11"/>
        <v/>
      </c>
      <c r="D246" s="55">
        <v>234</v>
      </c>
      <c r="E246" s="55"/>
      <c r="F246" s="55"/>
      <c r="G246" s="56"/>
      <c r="H246" s="56"/>
      <c r="I246" s="56"/>
      <c r="J246" s="56"/>
      <c r="K246" s="56"/>
      <c r="L246" s="56"/>
      <c r="M246" s="56"/>
      <c r="N246" s="297"/>
      <c r="O246" s="57"/>
      <c r="P246" s="297"/>
      <c r="Q246" s="297"/>
      <c r="R246" s="291"/>
      <c r="S246" s="46"/>
      <c r="T246" s="46"/>
      <c r="U246" s="46"/>
      <c r="V246" s="304"/>
      <c r="W246" s="304"/>
      <c r="X246" s="58"/>
    </row>
    <row r="247" spans="1:24">
      <c r="A247" s="59" t="str">
        <f t="shared" si="9"/>
        <v/>
      </c>
      <c r="B247" s="59" t="str">
        <f t="shared" si="10"/>
        <v/>
      </c>
      <c r="C247" s="59" t="str">
        <f t="shared" si="11"/>
        <v/>
      </c>
      <c r="D247" s="55">
        <v>235</v>
      </c>
      <c r="E247" s="55"/>
      <c r="F247" s="55"/>
      <c r="G247" s="56"/>
      <c r="H247" s="56"/>
      <c r="I247" s="56"/>
      <c r="J247" s="56"/>
      <c r="K247" s="56"/>
      <c r="L247" s="56"/>
      <c r="M247" s="56"/>
      <c r="N247" s="297"/>
      <c r="O247" s="57"/>
      <c r="P247" s="297"/>
      <c r="Q247" s="297"/>
      <c r="R247" s="291"/>
      <c r="S247" s="46"/>
      <c r="T247" s="46"/>
      <c r="U247" s="46"/>
      <c r="V247" s="304"/>
      <c r="W247" s="304"/>
      <c r="X247" s="58"/>
    </row>
    <row r="248" spans="1:24">
      <c r="A248" s="59" t="str">
        <f t="shared" si="9"/>
        <v/>
      </c>
      <c r="B248" s="59" t="str">
        <f t="shared" si="10"/>
        <v/>
      </c>
      <c r="C248" s="59" t="str">
        <f t="shared" si="11"/>
        <v/>
      </c>
      <c r="D248" s="55">
        <v>236</v>
      </c>
      <c r="E248" s="55"/>
      <c r="F248" s="55"/>
      <c r="G248" s="56"/>
      <c r="H248" s="56"/>
      <c r="I248" s="56"/>
      <c r="J248" s="56"/>
      <c r="K248" s="56"/>
      <c r="L248" s="56"/>
      <c r="M248" s="56"/>
      <c r="N248" s="297"/>
      <c r="O248" s="57"/>
      <c r="P248" s="297"/>
      <c r="Q248" s="297"/>
      <c r="R248" s="291"/>
      <c r="S248" s="46"/>
      <c r="T248" s="46"/>
      <c r="U248" s="46"/>
      <c r="V248" s="304"/>
      <c r="W248" s="304"/>
      <c r="X248" s="58"/>
    </row>
    <row r="249" spans="1:24">
      <c r="A249" s="59" t="str">
        <f t="shared" si="9"/>
        <v/>
      </c>
      <c r="B249" s="59" t="str">
        <f t="shared" si="10"/>
        <v/>
      </c>
      <c r="C249" s="59" t="str">
        <f t="shared" si="11"/>
        <v/>
      </c>
      <c r="D249" s="55">
        <v>237</v>
      </c>
      <c r="E249" s="55"/>
      <c r="F249" s="55"/>
      <c r="G249" s="56"/>
      <c r="H249" s="56"/>
      <c r="I249" s="56"/>
      <c r="J249" s="56"/>
      <c r="K249" s="56"/>
      <c r="L249" s="56"/>
      <c r="M249" s="56"/>
      <c r="N249" s="297"/>
      <c r="O249" s="57"/>
      <c r="P249" s="297"/>
      <c r="Q249" s="297"/>
      <c r="R249" s="291"/>
      <c r="S249" s="46"/>
      <c r="T249" s="46"/>
      <c r="U249" s="46"/>
      <c r="V249" s="304"/>
      <c r="W249" s="304"/>
      <c r="X249" s="58"/>
    </row>
    <row r="250" spans="1:24">
      <c r="A250" s="59" t="str">
        <f t="shared" si="9"/>
        <v/>
      </c>
      <c r="B250" s="59" t="str">
        <f t="shared" si="10"/>
        <v/>
      </c>
      <c r="C250" s="59" t="str">
        <f t="shared" si="11"/>
        <v/>
      </c>
      <c r="D250" s="55">
        <v>238</v>
      </c>
      <c r="E250" s="55"/>
      <c r="F250" s="55"/>
      <c r="G250" s="56"/>
      <c r="H250" s="56"/>
      <c r="I250" s="56"/>
      <c r="J250" s="56"/>
      <c r="K250" s="56"/>
      <c r="L250" s="56"/>
      <c r="M250" s="56"/>
      <c r="N250" s="297"/>
      <c r="O250" s="57"/>
      <c r="P250" s="297"/>
      <c r="Q250" s="297"/>
      <c r="R250" s="291"/>
      <c r="S250" s="46"/>
      <c r="T250" s="46"/>
      <c r="U250" s="46"/>
      <c r="V250" s="304"/>
      <c r="W250" s="304"/>
      <c r="X250" s="58"/>
    </row>
    <row r="251" spans="1:24">
      <c r="A251" s="59" t="str">
        <f t="shared" si="9"/>
        <v/>
      </c>
      <c r="B251" s="59" t="str">
        <f t="shared" si="10"/>
        <v/>
      </c>
      <c r="C251" s="59" t="str">
        <f t="shared" si="11"/>
        <v/>
      </c>
      <c r="D251" s="55">
        <v>239</v>
      </c>
      <c r="E251" s="55"/>
      <c r="F251" s="55"/>
      <c r="G251" s="56"/>
      <c r="H251" s="56"/>
      <c r="I251" s="56"/>
      <c r="J251" s="56"/>
      <c r="K251" s="56"/>
      <c r="L251" s="56"/>
      <c r="M251" s="56"/>
      <c r="N251" s="297"/>
      <c r="O251" s="57"/>
      <c r="P251" s="297"/>
      <c r="Q251" s="297"/>
      <c r="R251" s="291"/>
      <c r="S251" s="46"/>
      <c r="T251" s="46"/>
      <c r="U251" s="46"/>
      <c r="V251" s="304"/>
      <c r="W251" s="304"/>
      <c r="X251" s="58"/>
    </row>
    <row r="252" spans="1:24">
      <c r="A252" s="59" t="str">
        <f t="shared" si="9"/>
        <v/>
      </c>
      <c r="B252" s="59" t="str">
        <f t="shared" si="10"/>
        <v/>
      </c>
      <c r="C252" s="59" t="str">
        <f t="shared" si="11"/>
        <v/>
      </c>
      <c r="D252" s="55">
        <v>240</v>
      </c>
      <c r="E252" s="55"/>
      <c r="F252" s="55"/>
      <c r="G252" s="56"/>
      <c r="H252" s="56"/>
      <c r="I252" s="56"/>
      <c r="J252" s="56"/>
      <c r="K252" s="56"/>
      <c r="L252" s="56"/>
      <c r="M252" s="56"/>
      <c r="N252" s="297"/>
      <c r="O252" s="57"/>
      <c r="P252" s="297"/>
      <c r="Q252" s="297"/>
      <c r="R252" s="291"/>
      <c r="S252" s="46"/>
      <c r="T252" s="46"/>
      <c r="U252" s="46"/>
      <c r="V252" s="304"/>
      <c r="W252" s="304"/>
      <c r="X252" s="58"/>
    </row>
    <row r="253" spans="1:24">
      <c r="A253" s="59" t="str">
        <f t="shared" si="9"/>
        <v/>
      </c>
      <c r="B253" s="59" t="str">
        <f t="shared" si="10"/>
        <v/>
      </c>
      <c r="C253" s="59" t="str">
        <f t="shared" si="11"/>
        <v/>
      </c>
      <c r="D253" s="55">
        <v>241</v>
      </c>
      <c r="E253" s="55"/>
      <c r="F253" s="55"/>
      <c r="G253" s="56"/>
      <c r="H253" s="56"/>
      <c r="I253" s="56"/>
      <c r="J253" s="56"/>
      <c r="K253" s="56"/>
      <c r="L253" s="56"/>
      <c r="M253" s="56"/>
      <c r="N253" s="297"/>
      <c r="O253" s="57"/>
      <c r="P253" s="297"/>
      <c r="Q253" s="297"/>
      <c r="R253" s="291"/>
      <c r="S253" s="46"/>
      <c r="T253" s="46"/>
      <c r="U253" s="46"/>
      <c r="V253" s="304"/>
      <c r="W253" s="304"/>
      <c r="X253" s="58"/>
    </row>
    <row r="254" spans="1:24">
      <c r="A254" s="59" t="str">
        <f t="shared" si="9"/>
        <v/>
      </c>
      <c r="B254" s="59" t="str">
        <f t="shared" si="10"/>
        <v/>
      </c>
      <c r="C254" s="59" t="str">
        <f t="shared" si="11"/>
        <v/>
      </c>
      <c r="D254" s="55">
        <v>242</v>
      </c>
      <c r="E254" s="55"/>
      <c r="F254" s="55"/>
      <c r="G254" s="56"/>
      <c r="H254" s="56"/>
      <c r="I254" s="56"/>
      <c r="J254" s="56"/>
      <c r="K254" s="56"/>
      <c r="L254" s="56"/>
      <c r="M254" s="56"/>
      <c r="N254" s="297"/>
      <c r="O254" s="57"/>
      <c r="P254" s="297"/>
      <c r="Q254" s="297"/>
      <c r="R254" s="291"/>
      <c r="S254" s="46"/>
      <c r="T254" s="46"/>
      <c r="U254" s="46"/>
      <c r="V254" s="304"/>
      <c r="W254" s="304"/>
      <c r="X254" s="58"/>
    </row>
    <row r="255" spans="1:24">
      <c r="A255" s="59" t="str">
        <f t="shared" si="9"/>
        <v/>
      </c>
      <c r="B255" s="59" t="str">
        <f t="shared" si="10"/>
        <v/>
      </c>
      <c r="C255" s="59" t="str">
        <f t="shared" si="11"/>
        <v/>
      </c>
      <c r="D255" s="55">
        <v>243</v>
      </c>
      <c r="E255" s="55"/>
      <c r="F255" s="55"/>
      <c r="G255" s="56"/>
      <c r="H255" s="56"/>
      <c r="I255" s="56"/>
      <c r="J255" s="56"/>
      <c r="K255" s="56"/>
      <c r="L255" s="56"/>
      <c r="M255" s="56"/>
      <c r="N255" s="297"/>
      <c r="O255" s="57"/>
      <c r="P255" s="297"/>
      <c r="Q255" s="297"/>
      <c r="R255" s="291"/>
      <c r="S255" s="46"/>
      <c r="T255" s="46"/>
      <c r="U255" s="46"/>
      <c r="V255" s="304"/>
      <c r="W255" s="304"/>
      <c r="X255" s="58"/>
    </row>
    <row r="256" spans="1:24">
      <c r="A256" s="59" t="str">
        <f t="shared" si="9"/>
        <v/>
      </c>
      <c r="B256" s="59" t="str">
        <f t="shared" si="10"/>
        <v/>
      </c>
      <c r="C256" s="59" t="str">
        <f t="shared" si="11"/>
        <v/>
      </c>
      <c r="D256" s="55">
        <v>244</v>
      </c>
      <c r="E256" s="55"/>
      <c r="F256" s="55"/>
      <c r="G256" s="56"/>
      <c r="H256" s="56"/>
      <c r="I256" s="56"/>
      <c r="J256" s="56"/>
      <c r="K256" s="56"/>
      <c r="L256" s="56"/>
      <c r="M256" s="56"/>
      <c r="N256" s="297"/>
      <c r="O256" s="57"/>
      <c r="P256" s="297"/>
      <c r="Q256" s="297"/>
      <c r="R256" s="291"/>
      <c r="S256" s="46"/>
      <c r="T256" s="46"/>
      <c r="U256" s="46"/>
      <c r="V256" s="304"/>
      <c r="W256" s="304"/>
      <c r="X256" s="58"/>
    </row>
    <row r="257" spans="1:24">
      <c r="A257" s="59" t="str">
        <f t="shared" si="9"/>
        <v/>
      </c>
      <c r="B257" s="59" t="str">
        <f t="shared" si="10"/>
        <v/>
      </c>
      <c r="C257" s="59" t="str">
        <f t="shared" si="11"/>
        <v/>
      </c>
      <c r="D257" s="55">
        <v>245</v>
      </c>
      <c r="E257" s="55"/>
      <c r="F257" s="55"/>
      <c r="G257" s="56"/>
      <c r="H257" s="56"/>
      <c r="I257" s="56"/>
      <c r="J257" s="56"/>
      <c r="K257" s="56"/>
      <c r="L257" s="56"/>
      <c r="M257" s="56"/>
      <c r="N257" s="297"/>
      <c r="O257" s="57"/>
      <c r="P257" s="297"/>
      <c r="Q257" s="297"/>
      <c r="R257" s="291"/>
      <c r="S257" s="46"/>
      <c r="T257" s="46"/>
      <c r="U257" s="46"/>
      <c r="V257" s="304"/>
      <c r="W257" s="304"/>
      <c r="X257" s="58"/>
    </row>
    <row r="258" spans="1:24">
      <c r="A258" s="59" t="str">
        <f t="shared" si="9"/>
        <v/>
      </c>
      <c r="B258" s="59" t="str">
        <f t="shared" si="10"/>
        <v/>
      </c>
      <c r="C258" s="59" t="str">
        <f t="shared" si="11"/>
        <v/>
      </c>
      <c r="D258" s="55">
        <v>246</v>
      </c>
      <c r="E258" s="55"/>
      <c r="F258" s="55"/>
      <c r="G258" s="56"/>
      <c r="H258" s="56"/>
      <c r="I258" s="56"/>
      <c r="J258" s="56"/>
      <c r="K258" s="56"/>
      <c r="L258" s="56"/>
      <c r="M258" s="56"/>
      <c r="N258" s="297"/>
      <c r="O258" s="57"/>
      <c r="P258" s="297"/>
      <c r="Q258" s="297"/>
      <c r="R258" s="291"/>
      <c r="S258" s="46"/>
      <c r="T258" s="46"/>
      <c r="U258" s="46"/>
      <c r="V258" s="304"/>
      <c r="W258" s="304"/>
      <c r="X258" s="58"/>
    </row>
    <row r="259" spans="1:24">
      <c r="A259" s="59" t="str">
        <f t="shared" si="9"/>
        <v/>
      </c>
      <c r="B259" s="59" t="str">
        <f t="shared" si="10"/>
        <v/>
      </c>
      <c r="C259" s="59" t="str">
        <f t="shared" si="11"/>
        <v/>
      </c>
      <c r="D259" s="55">
        <v>247</v>
      </c>
      <c r="E259" s="55"/>
      <c r="F259" s="55"/>
      <c r="G259" s="56"/>
      <c r="H259" s="56"/>
      <c r="I259" s="56"/>
      <c r="J259" s="56"/>
      <c r="K259" s="56"/>
      <c r="L259" s="56"/>
      <c r="M259" s="56"/>
      <c r="N259" s="297"/>
      <c r="O259" s="57"/>
      <c r="P259" s="297"/>
      <c r="Q259" s="297"/>
      <c r="R259" s="291"/>
      <c r="S259" s="46"/>
      <c r="T259" s="46"/>
      <c r="U259" s="46"/>
      <c r="V259" s="304"/>
      <c r="W259" s="304"/>
      <c r="X259" s="58"/>
    </row>
    <row r="260" spans="1:24">
      <c r="A260" s="59" t="str">
        <f t="shared" si="9"/>
        <v/>
      </c>
      <c r="B260" s="59" t="str">
        <f t="shared" si="10"/>
        <v/>
      </c>
      <c r="C260" s="59" t="str">
        <f t="shared" si="11"/>
        <v/>
      </c>
      <c r="D260" s="55">
        <v>248</v>
      </c>
      <c r="E260" s="55"/>
      <c r="F260" s="55"/>
      <c r="G260" s="56"/>
      <c r="H260" s="56"/>
      <c r="I260" s="56"/>
      <c r="J260" s="56"/>
      <c r="K260" s="56"/>
      <c r="L260" s="56"/>
      <c r="M260" s="56"/>
      <c r="N260" s="297"/>
      <c r="O260" s="57"/>
      <c r="P260" s="297"/>
      <c r="Q260" s="297"/>
      <c r="R260" s="291"/>
      <c r="S260" s="46"/>
      <c r="T260" s="46"/>
      <c r="U260" s="46"/>
      <c r="V260" s="304"/>
      <c r="W260" s="304"/>
      <c r="X260" s="58"/>
    </row>
    <row r="261" spans="1:24">
      <c r="A261" s="59" t="str">
        <f t="shared" si="9"/>
        <v/>
      </c>
      <c r="B261" s="59" t="str">
        <f t="shared" si="10"/>
        <v/>
      </c>
      <c r="C261" s="59" t="str">
        <f t="shared" si="11"/>
        <v/>
      </c>
      <c r="D261" s="55">
        <v>249</v>
      </c>
      <c r="E261" s="55"/>
      <c r="F261" s="55"/>
      <c r="G261" s="56"/>
      <c r="H261" s="56"/>
      <c r="I261" s="56"/>
      <c r="J261" s="56"/>
      <c r="K261" s="56"/>
      <c r="L261" s="56"/>
      <c r="M261" s="56"/>
      <c r="N261" s="297"/>
      <c r="O261" s="57"/>
      <c r="P261" s="297"/>
      <c r="Q261" s="297"/>
      <c r="R261" s="291"/>
      <c r="S261" s="46"/>
      <c r="T261" s="46"/>
      <c r="U261" s="46"/>
      <c r="V261" s="304"/>
      <c r="W261" s="304"/>
      <c r="X261" s="58"/>
    </row>
    <row r="262" spans="1:24">
      <c r="A262" s="59" t="str">
        <f t="shared" si="9"/>
        <v/>
      </c>
      <c r="B262" s="59" t="str">
        <f t="shared" si="10"/>
        <v/>
      </c>
      <c r="C262" s="59" t="str">
        <f t="shared" si="11"/>
        <v/>
      </c>
      <c r="D262" s="55">
        <v>250</v>
      </c>
      <c r="E262" s="55"/>
      <c r="F262" s="55"/>
      <c r="G262" s="56"/>
      <c r="H262" s="56"/>
      <c r="I262" s="56"/>
      <c r="J262" s="56"/>
      <c r="K262" s="56"/>
      <c r="L262" s="56"/>
      <c r="M262" s="56"/>
      <c r="N262" s="297"/>
      <c r="O262" s="57"/>
      <c r="P262" s="297"/>
      <c r="Q262" s="297"/>
      <c r="R262" s="291"/>
      <c r="S262" s="46"/>
      <c r="T262" s="46"/>
      <c r="U262" s="46"/>
      <c r="V262" s="304"/>
      <c r="W262" s="304"/>
      <c r="X262" s="58"/>
    </row>
    <row r="263" spans="1:24">
      <c r="D263" s="617"/>
      <c r="E263" s="617"/>
      <c r="F263" s="617"/>
      <c r="G263" s="618"/>
      <c r="H263" s="618"/>
      <c r="I263" s="618"/>
      <c r="J263" s="618"/>
      <c r="K263" s="618"/>
      <c r="L263" s="618"/>
      <c r="M263" s="618"/>
      <c r="N263" s="619"/>
      <c r="O263" s="620"/>
      <c r="P263" s="619"/>
      <c r="Q263" s="619"/>
      <c r="R263" s="621"/>
      <c r="S263" s="622"/>
      <c r="T263" s="623" t="s">
        <v>1476</v>
      </c>
      <c r="U263" s="637">
        <f>SUM(U213:U262)</f>
        <v>0</v>
      </c>
      <c r="V263" s="626">
        <f>SUM(V213:V262)</f>
        <v>0</v>
      </c>
      <c r="W263" s="624"/>
      <c r="X263" s="625"/>
    </row>
    <row r="264" spans="1:24">
      <c r="T264" s="152" t="s">
        <v>1474</v>
      </c>
      <c r="U264" s="638">
        <f>U212+U263</f>
        <v>0</v>
      </c>
      <c r="V264" s="639">
        <f>V212+V263</f>
        <v>0</v>
      </c>
    </row>
    <row r="266" spans="1:24" ht="15.75" customHeight="1">
      <c r="D266" s="674" t="s">
        <v>1464</v>
      </c>
      <c r="E266" s="674"/>
      <c r="F266" s="674"/>
      <c r="G266" s="674"/>
      <c r="H266" s="674"/>
      <c r="I266" s="674"/>
      <c r="J266" s="674"/>
      <c r="K266" s="674"/>
      <c r="L266" s="674"/>
      <c r="M266" s="674"/>
      <c r="N266" s="674"/>
    </row>
    <row r="267" spans="1:24" ht="33" customHeight="1">
      <c r="E267" s="677" t="s">
        <v>1478</v>
      </c>
      <c r="F267" s="677"/>
      <c r="G267" s="677"/>
      <c r="H267" s="677"/>
      <c r="I267" s="677"/>
      <c r="J267" s="677"/>
      <c r="K267" s="677"/>
      <c r="L267" s="677"/>
      <c r="M267" s="677"/>
      <c r="N267" s="677"/>
      <c r="O267" s="589"/>
      <c r="P267" s="589"/>
      <c r="Q267" s="589"/>
      <c r="R267" s="589"/>
      <c r="S267" s="589"/>
      <c r="T267" s="589"/>
      <c r="U267" s="589"/>
    </row>
    <row r="268" spans="1:24" ht="33" customHeight="1">
      <c r="E268" s="677" t="s">
        <v>1469</v>
      </c>
      <c r="F268" s="677"/>
      <c r="G268" s="677"/>
      <c r="H268" s="677"/>
      <c r="I268" s="677"/>
      <c r="J268" s="677"/>
      <c r="K268" s="677"/>
      <c r="L268" s="677"/>
      <c r="M268" s="677"/>
      <c r="N268" s="677"/>
    </row>
    <row r="269" spans="1:24">
      <c r="E269" s="677" t="s">
        <v>1470</v>
      </c>
      <c r="F269" s="677"/>
      <c r="G269" s="677"/>
      <c r="H269" s="677"/>
      <c r="I269" s="677"/>
      <c r="J269" s="677"/>
      <c r="K269" s="677"/>
      <c r="L269" s="677"/>
      <c r="M269" s="677"/>
      <c r="N269" s="677"/>
      <c r="O269" s="677"/>
      <c r="P269" s="677"/>
      <c r="Q269" s="677"/>
      <c r="R269" s="677"/>
      <c r="S269" s="677"/>
      <c r="T269" s="677"/>
      <c r="U269" s="677"/>
    </row>
    <row r="270" spans="1:24">
      <c r="E270" s="42" t="s">
        <v>1477</v>
      </c>
    </row>
  </sheetData>
  <sheetProtection password="CF35" sheet="1" insertRows="0" selectLockedCells="1"/>
  <mergeCells count="12">
    <mergeCell ref="X8:X9"/>
    <mergeCell ref="P8:U8"/>
    <mergeCell ref="V8:V9"/>
    <mergeCell ref="W8:W9"/>
    <mergeCell ref="E8:M8"/>
    <mergeCell ref="E268:N268"/>
    <mergeCell ref="E269:U269"/>
    <mergeCell ref="D266:N266"/>
    <mergeCell ref="D8:D9"/>
    <mergeCell ref="N8:N9"/>
    <mergeCell ref="O8:O9"/>
    <mergeCell ref="E267:N267"/>
  </mergeCells>
  <phoneticPr fontId="26" type="noConversion"/>
  <dataValidations count="5">
    <dataValidation type="list" allowBlank="1" showErrorMessage="1" errorTitle="НЕВАЛИДНИ ДАННИ" error="Моля, изберете стойност от падащото меню." sqref="G12:G263">
      <formula1>_instrument</formula1>
    </dataValidation>
    <dataValidation type="list" allowBlank="1" showInputMessage="1" showErrorMessage="1" sqref="H12:H263">
      <formula1>_country</formula1>
    </dataValidation>
    <dataValidation type="list" allowBlank="1" showInputMessage="1" showErrorMessage="1" sqref="X12:X263">
      <formula1>_bsType</formula1>
    </dataValidation>
    <dataValidation type="list" allowBlank="1" showInputMessage="1" showErrorMessage="1" sqref="I12:I263">
      <formula1>_SecurityType</formula1>
    </dataValidation>
    <dataValidation type="list" allowBlank="1" showInputMessage="1" showErrorMessage="1" sqref="O12:O263">
      <formula1>_Currencies</formula1>
    </dataValidation>
  </dataValidations>
  <printOptions horizontalCentered="1"/>
  <pageMargins left="0.39370078740157483" right="0.39370078740157483" top="0.31496062992125984" bottom="0.35433070866141736" header="0.15748031496062992" footer="0.19685039370078741"/>
  <pageSetup paperSize="9" scale="45" fitToHeight="3" orientation="landscape" r:id="rId1"/>
  <headerFooter>
    <oddFooter>&amp;RКИС-ФИ, стр. &amp;P от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47</vt:i4>
      </vt:variant>
    </vt:vector>
  </HeadingPairs>
  <TitlesOfParts>
    <vt:vector size="64" baseType="lpstr">
      <vt:lpstr>cover</vt:lpstr>
      <vt:lpstr>1-SB</vt:lpstr>
      <vt:lpstr>2-OD</vt:lpstr>
      <vt:lpstr>3-OPP</vt:lpstr>
      <vt:lpstr>4-OSK</vt:lpstr>
      <vt:lpstr>5-DI</vt:lpstr>
      <vt:lpstr>6-NNA</vt:lpstr>
      <vt:lpstr>7-RP</vt:lpstr>
      <vt:lpstr>8-FI</vt:lpstr>
      <vt:lpstr>9-DEPOZITI</vt:lpstr>
      <vt:lpstr>10-IG</vt:lpstr>
      <vt:lpstr>11-INV 49</vt:lpstr>
      <vt:lpstr>12-NIO</vt:lpstr>
      <vt:lpstr>13-Номенклатури</vt:lpstr>
      <vt:lpstr>Controls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issuer_saldo</vt:lpstr>
      <vt:lpstr>nsa</vt:lpstr>
      <vt:lpstr>'10-IG'!Print_Area</vt:lpstr>
      <vt:lpstr>'11-INV 49'!Print_Area</vt:lpstr>
      <vt:lpstr>'12-NIO'!Print_Area</vt:lpstr>
      <vt:lpstr>'1-SB'!Print_Area</vt:lpstr>
      <vt:lpstr>'2-OD'!Print_Area</vt:lpstr>
      <vt:lpstr>'4-OSK'!Print_Area</vt:lpstr>
      <vt:lpstr>'5-DI'!Print_Area</vt:lpstr>
      <vt:lpstr>'6-NNA'!Print_Area</vt:lpstr>
      <vt:lpstr>'7-RP'!Print_Area</vt:lpstr>
      <vt:lpstr>'8-FI'!Print_Area</vt:lpstr>
      <vt:lpstr>'9-DEPOZITI'!Print_Area</vt:lpstr>
      <vt:lpstr>Controls!Print_Area</vt:lpstr>
      <vt:lpstr>cover!Print_Area</vt:lpstr>
      <vt:lpstr>'1-SB'!Print_Titles</vt:lpstr>
      <vt:lpstr>'2-OD'!Print_Titles</vt:lpstr>
      <vt:lpstr>'3-OPP'!Print_Titles</vt:lpstr>
      <vt:lpstr>'4-OSK'!Print_Titles</vt:lpstr>
      <vt:lpstr>'6-NNA'!Print_Titles</vt:lpstr>
      <vt:lpstr>'8-FI'!Print_Titles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Jivka Fezelova</dc:creator>
  <cp:lastModifiedBy>Ivo Blagoev</cp:lastModifiedBy>
  <cp:lastPrinted>2020-06-25T11:32:39Z</cp:lastPrinted>
  <dcterms:created xsi:type="dcterms:W3CDTF">2004-03-04T10:58:58Z</dcterms:created>
  <dcterms:modified xsi:type="dcterms:W3CDTF">2022-05-26T15:31:06Z</dcterms:modified>
</cp:coreProperties>
</file>